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6" windowWidth="22980" windowHeight="11928" tabRatio="958"/>
  </bookViews>
  <sheets>
    <sheet name="SOUHRNNÝ LIST STAVBY" sheetId="1" r:id="rId1"/>
    <sheet name="REKAPITULACE OBJEKTŮ STAVBY" sheetId="2" r:id="rId2"/>
    <sheet name="KRYCÍ LIST #1" sheetId="3" r:id="rId3"/>
    <sheet name="REKAPITULACE #1" sheetId="4" r:id="rId4"/>
    <sheet name="ROZPOČET #1" sheetId="5" r:id="rId5"/>
    <sheet name="KRYCÍ LIST #2" sheetId="6" r:id="rId6"/>
    <sheet name="REKAPITULACE #2" sheetId="7" r:id="rId7"/>
    <sheet name="ROZPOČET #2" sheetId="8" r:id="rId8"/>
    <sheet name="KRYCÍ LIST #3" sheetId="9" r:id="rId9"/>
    <sheet name="REKAPITULACE #3" sheetId="10" r:id="rId10"/>
    <sheet name="ROZPOČET #3" sheetId="11" r:id="rId11"/>
    <sheet name="KRYCÍ LIST #4" sheetId="12" r:id="rId12"/>
    <sheet name="REKAPITULACE #4" sheetId="13" r:id="rId13"/>
    <sheet name="ROZPOČET #4" sheetId="14" r:id="rId14"/>
    <sheet name="KRYCÍ LIST #5" sheetId="15" r:id="rId15"/>
    <sheet name="REKAPITULACE #5" sheetId="16" r:id="rId16"/>
    <sheet name="ROZPOČET #5" sheetId="17" r:id="rId17"/>
  </sheets>
  <calcPr calcId="125725"/>
</workbook>
</file>

<file path=xl/calcChain.xml><?xml version="1.0" encoding="utf-8"?>
<calcChain xmlns="http://schemas.openxmlformats.org/spreadsheetml/2006/main">
  <c r="E26" i="1"/>
  <c r="E25"/>
  <c r="E16"/>
  <c r="H38" i="3"/>
  <c r="M8"/>
  <c r="E26"/>
  <c r="C41" i="4"/>
  <c r="E19" i="3" s="1"/>
  <c r="C40" i="4"/>
  <c r="C37"/>
  <c r="E18" i="3" s="1"/>
  <c r="C36" i="4"/>
  <c r="C32"/>
  <c r="C31"/>
  <c r="C30"/>
  <c r="C29"/>
  <c r="C28"/>
  <c r="C33" s="1"/>
  <c r="E17" i="3" s="1"/>
  <c r="C27" i="4"/>
  <c r="C26"/>
  <c r="C25"/>
  <c r="C24"/>
  <c r="C21"/>
  <c r="C43" s="1"/>
  <c r="C20"/>
  <c r="C19"/>
  <c r="C18"/>
  <c r="C17"/>
  <c r="C16"/>
  <c r="C15"/>
  <c r="C14"/>
  <c r="C13"/>
  <c r="C12"/>
  <c r="C11"/>
  <c r="C10"/>
  <c r="C9"/>
  <c r="I350" i="5"/>
  <c r="G350"/>
  <c r="I349"/>
  <c r="G349"/>
  <c r="A349"/>
  <c r="I348"/>
  <c r="G348"/>
  <c r="A348"/>
  <c r="I340"/>
  <c r="G340"/>
  <c r="I339"/>
  <c r="G339"/>
  <c r="A339"/>
  <c r="I337"/>
  <c r="G337"/>
  <c r="I336"/>
  <c r="G336"/>
  <c r="A336"/>
  <c r="I335"/>
  <c r="G335"/>
  <c r="A335"/>
  <c r="I334"/>
  <c r="G334"/>
  <c r="A334"/>
  <c r="I333"/>
  <c r="G333"/>
  <c r="A333"/>
  <c r="I332"/>
  <c r="G332"/>
  <c r="A332"/>
  <c r="I331"/>
  <c r="G331"/>
  <c r="A331"/>
  <c r="I323"/>
  <c r="G323"/>
  <c r="I322"/>
  <c r="G322"/>
  <c r="A322"/>
  <c r="I321"/>
  <c r="G321"/>
  <c r="A321"/>
  <c r="I320"/>
  <c r="G320"/>
  <c r="A320"/>
  <c r="I319"/>
  <c r="G319"/>
  <c r="A319"/>
  <c r="I318"/>
  <c r="G318"/>
  <c r="A318"/>
  <c r="I317"/>
  <c r="G317"/>
  <c r="A317"/>
  <c r="I316"/>
  <c r="G316"/>
  <c r="A316"/>
  <c r="I315"/>
  <c r="G315"/>
  <c r="A315"/>
  <c r="I314"/>
  <c r="G314"/>
  <c r="A314"/>
  <c r="I313"/>
  <c r="G313"/>
  <c r="A313"/>
  <c r="I312"/>
  <c r="G312"/>
  <c r="A312"/>
  <c r="I311"/>
  <c r="G311"/>
  <c r="A311"/>
  <c r="I310"/>
  <c r="G310"/>
  <c r="A310"/>
  <c r="I309"/>
  <c r="G309"/>
  <c r="A309"/>
  <c r="I307"/>
  <c r="G307"/>
  <c r="I306"/>
  <c r="G306"/>
  <c r="A306"/>
  <c r="I304"/>
  <c r="G304"/>
  <c r="I303"/>
  <c r="G303"/>
  <c r="A303"/>
  <c r="I301"/>
  <c r="G301"/>
  <c r="I300"/>
  <c r="G300"/>
  <c r="A300"/>
  <c r="I298"/>
  <c r="G298"/>
  <c r="I297"/>
  <c r="G297"/>
  <c r="A297"/>
  <c r="I296"/>
  <c r="G296"/>
  <c r="A296"/>
  <c r="I295"/>
  <c r="G295"/>
  <c r="A295"/>
  <c r="I294"/>
  <c r="G294"/>
  <c r="A294"/>
  <c r="I293"/>
  <c r="G293"/>
  <c r="A293"/>
  <c r="I292"/>
  <c r="G292"/>
  <c r="A292"/>
  <c r="I291"/>
  <c r="G291"/>
  <c r="A291"/>
  <c r="I290"/>
  <c r="G290"/>
  <c r="A290"/>
  <c r="I289"/>
  <c r="G289"/>
  <c r="A289"/>
  <c r="I288"/>
  <c r="G288"/>
  <c r="A288"/>
  <c r="I286"/>
  <c r="G286"/>
  <c r="I285"/>
  <c r="G285"/>
  <c r="A285"/>
  <c r="I284"/>
  <c r="G284"/>
  <c r="A284"/>
  <c r="I283"/>
  <c r="G283"/>
  <c r="A283"/>
  <c r="I282"/>
  <c r="G282"/>
  <c r="A282"/>
  <c r="I281"/>
  <c r="G281"/>
  <c r="A281"/>
  <c r="I280"/>
  <c r="G280"/>
  <c r="A280"/>
  <c r="I279"/>
  <c r="G279"/>
  <c r="A279"/>
  <c r="I278"/>
  <c r="G278"/>
  <c r="A278"/>
  <c r="I277"/>
  <c r="G277"/>
  <c r="A277"/>
  <c r="I276"/>
  <c r="G276"/>
  <c r="A276"/>
  <c r="I275"/>
  <c r="G275"/>
  <c r="A275"/>
  <c r="I274"/>
  <c r="G274"/>
  <c r="A274"/>
  <c r="I273"/>
  <c r="G273"/>
  <c r="A273"/>
  <c r="I272"/>
  <c r="G272"/>
  <c r="A272"/>
  <c r="I271"/>
  <c r="G271"/>
  <c r="A271"/>
  <c r="I270"/>
  <c r="G270"/>
  <c r="A270"/>
  <c r="I269"/>
  <c r="G269"/>
  <c r="A269"/>
  <c r="I268"/>
  <c r="G268"/>
  <c r="A268"/>
  <c r="I267"/>
  <c r="G267"/>
  <c r="A267"/>
  <c r="I266"/>
  <c r="G266"/>
  <c r="A266"/>
  <c r="I265"/>
  <c r="G265"/>
  <c r="A265"/>
  <c r="I264"/>
  <c r="G264"/>
  <c r="A264"/>
  <c r="I263"/>
  <c r="G263"/>
  <c r="A263"/>
  <c r="I262"/>
  <c r="G262"/>
  <c r="A262"/>
  <c r="I261"/>
  <c r="G261"/>
  <c r="A261"/>
  <c r="I260"/>
  <c r="G260"/>
  <c r="A260"/>
  <c r="I259"/>
  <c r="G259"/>
  <c r="A259"/>
  <c r="I258"/>
  <c r="G258"/>
  <c r="A258"/>
  <c r="I257"/>
  <c r="G257"/>
  <c r="A257"/>
  <c r="I256"/>
  <c r="G256"/>
  <c r="A256"/>
  <c r="I255"/>
  <c r="G255"/>
  <c r="A255"/>
  <c r="I254"/>
  <c r="G254"/>
  <c r="A254"/>
  <c r="I253"/>
  <c r="G253"/>
  <c r="A253"/>
  <c r="I252"/>
  <c r="G252"/>
  <c r="A252"/>
  <c r="I251"/>
  <c r="G251"/>
  <c r="A251"/>
  <c r="I250"/>
  <c r="G250"/>
  <c r="A250"/>
  <c r="I248"/>
  <c r="G248"/>
  <c r="I247"/>
  <c r="G247"/>
  <c r="A247"/>
  <c r="I246"/>
  <c r="G246"/>
  <c r="A246"/>
  <c r="I245"/>
  <c r="G245"/>
  <c r="A245"/>
  <c r="I244"/>
  <c r="G244"/>
  <c r="A244"/>
  <c r="I243"/>
  <c r="G243"/>
  <c r="A243"/>
  <c r="I242"/>
  <c r="G242"/>
  <c r="A242"/>
  <c r="I241"/>
  <c r="G241"/>
  <c r="A241"/>
  <c r="I240"/>
  <c r="G240"/>
  <c r="A240"/>
  <c r="I239"/>
  <c r="G239"/>
  <c r="A239"/>
  <c r="I238"/>
  <c r="G238"/>
  <c r="A238"/>
  <c r="I237"/>
  <c r="G237"/>
  <c r="A237"/>
  <c r="I236"/>
  <c r="G236"/>
  <c r="A236"/>
  <c r="I235"/>
  <c r="G235"/>
  <c r="A235"/>
  <c r="I234"/>
  <c r="G234"/>
  <c r="A234"/>
  <c r="I233"/>
  <c r="G233"/>
  <c r="A233"/>
  <c r="I232"/>
  <c r="G232"/>
  <c r="A232"/>
  <c r="I231"/>
  <c r="G231"/>
  <c r="A231"/>
  <c r="I230"/>
  <c r="G230"/>
  <c r="A230"/>
  <c r="I229"/>
  <c r="G229"/>
  <c r="A229"/>
  <c r="I228"/>
  <c r="G228"/>
  <c r="A228"/>
  <c r="I227"/>
  <c r="G227"/>
  <c r="A227"/>
  <c r="I226"/>
  <c r="G226"/>
  <c r="A226"/>
  <c r="I225"/>
  <c r="G225"/>
  <c r="A225"/>
  <c r="I223"/>
  <c r="G223"/>
  <c r="I222"/>
  <c r="G222"/>
  <c r="A222"/>
  <c r="I221"/>
  <c r="G221"/>
  <c r="A221"/>
  <c r="I220"/>
  <c r="G220"/>
  <c r="A220"/>
  <c r="I219"/>
  <c r="G219"/>
  <c r="A219"/>
  <c r="I218"/>
  <c r="G218"/>
  <c r="A218"/>
  <c r="I217"/>
  <c r="G217"/>
  <c r="A217"/>
  <c r="I216"/>
  <c r="G216"/>
  <c r="A216"/>
  <c r="I214"/>
  <c r="G214"/>
  <c r="I213"/>
  <c r="G213"/>
  <c r="A213"/>
  <c r="I212"/>
  <c r="G212"/>
  <c r="A212"/>
  <c r="I211"/>
  <c r="G211"/>
  <c r="A211"/>
  <c r="I210"/>
  <c r="G210"/>
  <c r="A210"/>
  <c r="I209"/>
  <c r="G209"/>
  <c r="A209"/>
  <c r="I208"/>
  <c r="G208"/>
  <c r="A208"/>
  <c r="I206"/>
  <c r="G206"/>
  <c r="I205"/>
  <c r="G205"/>
  <c r="A205"/>
  <c r="I204"/>
  <c r="G204"/>
  <c r="A204"/>
  <c r="I203"/>
  <c r="G203"/>
  <c r="A203"/>
  <c r="I202"/>
  <c r="G202"/>
  <c r="A202"/>
  <c r="I201"/>
  <c r="G201"/>
  <c r="A201"/>
  <c r="I200"/>
  <c r="G200"/>
  <c r="A200"/>
  <c r="I199"/>
  <c r="G199"/>
  <c r="A199"/>
  <c r="I198"/>
  <c r="G198"/>
  <c r="A198"/>
  <c r="I197"/>
  <c r="G197"/>
  <c r="A197"/>
  <c r="I196"/>
  <c r="G196"/>
  <c r="A196"/>
  <c r="I195"/>
  <c r="G195"/>
  <c r="A195"/>
  <c r="I187"/>
  <c r="G187"/>
  <c r="I186"/>
  <c r="G186"/>
  <c r="A186"/>
  <c r="I184"/>
  <c r="G184"/>
  <c r="I183"/>
  <c r="G183"/>
  <c r="A183"/>
  <c r="I182"/>
  <c r="G182"/>
  <c r="A182"/>
  <c r="I181"/>
  <c r="G181"/>
  <c r="A181"/>
  <c r="I180"/>
  <c r="G180"/>
  <c r="A180"/>
  <c r="I179"/>
  <c r="G179"/>
  <c r="A179"/>
  <c r="I178"/>
  <c r="G178"/>
  <c r="A178"/>
  <c r="I177"/>
  <c r="G177"/>
  <c r="A177"/>
  <c r="I176"/>
  <c r="G176"/>
  <c r="A176"/>
  <c r="I175"/>
  <c r="G175"/>
  <c r="A175"/>
  <c r="I174"/>
  <c r="G174"/>
  <c r="A174"/>
  <c r="I173"/>
  <c r="G173"/>
  <c r="A173"/>
  <c r="I172"/>
  <c r="G172"/>
  <c r="A172"/>
  <c r="I171"/>
  <c r="G171"/>
  <c r="A171"/>
  <c r="I170"/>
  <c r="G170"/>
  <c r="A170"/>
  <c r="I169"/>
  <c r="G169"/>
  <c r="A169"/>
  <c r="I168"/>
  <c r="G168"/>
  <c r="A168"/>
  <c r="I167"/>
  <c r="G167"/>
  <c r="A167"/>
  <c r="I166"/>
  <c r="G166"/>
  <c r="A166"/>
  <c r="I165"/>
  <c r="G165"/>
  <c r="A165"/>
  <c r="I164"/>
  <c r="G164"/>
  <c r="A164"/>
  <c r="I163"/>
  <c r="G163"/>
  <c r="A163"/>
  <c r="I162"/>
  <c r="G162"/>
  <c r="A162"/>
  <c r="I161"/>
  <c r="G161"/>
  <c r="A161"/>
  <c r="I160"/>
  <c r="G160"/>
  <c r="A160"/>
  <c r="I159"/>
  <c r="G159"/>
  <c r="A159"/>
  <c r="I158"/>
  <c r="G158"/>
  <c r="A158"/>
  <c r="I157"/>
  <c r="G157"/>
  <c r="A157"/>
  <c r="I156"/>
  <c r="G156"/>
  <c r="A156"/>
  <c r="I155"/>
  <c r="G155"/>
  <c r="A155"/>
  <c r="I154"/>
  <c r="G154"/>
  <c r="A154"/>
  <c r="I153"/>
  <c r="G153"/>
  <c r="A153"/>
  <c r="I152"/>
  <c r="G152"/>
  <c r="A152"/>
  <c r="I151"/>
  <c r="G151"/>
  <c r="A151"/>
  <c r="I150"/>
  <c r="G150"/>
  <c r="A150"/>
  <c r="I149"/>
  <c r="G149"/>
  <c r="A149"/>
  <c r="I148"/>
  <c r="G148"/>
  <c r="A148"/>
  <c r="I147"/>
  <c r="G147"/>
  <c r="A147"/>
  <c r="I146"/>
  <c r="G146"/>
  <c r="A146"/>
  <c r="I145"/>
  <c r="G145"/>
  <c r="A145"/>
  <c r="I144"/>
  <c r="G144"/>
  <c r="A144"/>
  <c r="I142"/>
  <c r="G142"/>
  <c r="I141"/>
  <c r="G141"/>
  <c r="A141"/>
  <c r="I140"/>
  <c r="G140"/>
  <c r="A140"/>
  <c r="I139"/>
  <c r="G139"/>
  <c r="A139"/>
  <c r="I138"/>
  <c r="G138"/>
  <c r="A138"/>
  <c r="I137"/>
  <c r="G137"/>
  <c r="A137"/>
  <c r="I136"/>
  <c r="G136"/>
  <c r="A136"/>
  <c r="I135"/>
  <c r="G135"/>
  <c r="A135"/>
  <c r="I133"/>
  <c r="G133"/>
  <c r="I132"/>
  <c r="G132"/>
  <c r="A132"/>
  <c r="I131"/>
  <c r="G131"/>
  <c r="A131"/>
  <c r="I130"/>
  <c r="G130"/>
  <c r="A130"/>
  <c r="I129"/>
  <c r="G129"/>
  <c r="A129"/>
  <c r="I128"/>
  <c r="G128"/>
  <c r="A128"/>
  <c r="I127"/>
  <c r="G127"/>
  <c r="A127"/>
  <c r="I126"/>
  <c r="G126"/>
  <c r="A126"/>
  <c r="I125"/>
  <c r="G125"/>
  <c r="A125"/>
  <c r="I124"/>
  <c r="G124"/>
  <c r="A124"/>
  <c r="I123"/>
  <c r="G123"/>
  <c r="A123"/>
  <c r="I122"/>
  <c r="G122"/>
  <c r="A122"/>
  <c r="I121"/>
  <c r="G121"/>
  <c r="A121"/>
  <c r="I120"/>
  <c r="G120"/>
  <c r="A120"/>
  <c r="I119"/>
  <c r="G119"/>
  <c r="A119"/>
  <c r="I117"/>
  <c r="G117"/>
  <c r="I116"/>
  <c r="G116"/>
  <c r="A116"/>
  <c r="I115"/>
  <c r="G115"/>
  <c r="A115"/>
  <c r="I114"/>
  <c r="G114"/>
  <c r="A114"/>
  <c r="I113"/>
  <c r="G113"/>
  <c r="A113"/>
  <c r="I112"/>
  <c r="G112"/>
  <c r="A112"/>
  <c r="I111"/>
  <c r="G111"/>
  <c r="A111"/>
  <c r="I109"/>
  <c r="G109"/>
  <c r="I108"/>
  <c r="G108"/>
  <c r="A108"/>
  <c r="I107"/>
  <c r="G107"/>
  <c r="A107"/>
  <c r="I106"/>
  <c r="G106"/>
  <c r="A106"/>
  <c r="I105"/>
  <c r="G105"/>
  <c r="A105"/>
  <c r="I104"/>
  <c r="G104"/>
  <c r="A104"/>
  <c r="I103"/>
  <c r="G103"/>
  <c r="A103"/>
  <c r="I102"/>
  <c r="G102"/>
  <c r="A102"/>
  <c r="I101"/>
  <c r="G101"/>
  <c r="A101"/>
  <c r="I100"/>
  <c r="G100"/>
  <c r="A100"/>
  <c r="I99"/>
  <c r="G99"/>
  <c r="A99"/>
  <c r="I98"/>
  <c r="G98"/>
  <c r="A98"/>
  <c r="I97"/>
  <c r="G97"/>
  <c r="A97"/>
  <c r="I96"/>
  <c r="G96"/>
  <c r="A96"/>
  <c r="I95"/>
  <c r="G95"/>
  <c r="A95"/>
  <c r="I94"/>
  <c r="G94"/>
  <c r="A94"/>
  <c r="I93"/>
  <c r="G93"/>
  <c r="A93"/>
  <c r="I92"/>
  <c r="G92"/>
  <c r="A92"/>
  <c r="I91"/>
  <c r="G91"/>
  <c r="A91"/>
  <c r="I90"/>
  <c r="G90"/>
  <c r="A90"/>
  <c r="I89"/>
  <c r="G89"/>
  <c r="A89"/>
  <c r="I88"/>
  <c r="G88"/>
  <c r="A88"/>
  <c r="I87"/>
  <c r="G87"/>
  <c r="A87"/>
  <c r="I86"/>
  <c r="G86"/>
  <c r="A86"/>
  <c r="I85"/>
  <c r="G85"/>
  <c r="A85"/>
  <c r="I84"/>
  <c r="G84"/>
  <c r="A84"/>
  <c r="I83"/>
  <c r="G83"/>
  <c r="A83"/>
  <c r="I82"/>
  <c r="G82"/>
  <c r="A82"/>
  <c r="I81"/>
  <c r="G81"/>
  <c r="A81"/>
  <c r="I80"/>
  <c r="G80"/>
  <c r="A80"/>
  <c r="I79"/>
  <c r="G79"/>
  <c r="A79"/>
  <c r="I78"/>
  <c r="G78"/>
  <c r="A78"/>
  <c r="I77"/>
  <c r="G77"/>
  <c r="A77"/>
  <c r="I76"/>
  <c r="G76"/>
  <c r="A76"/>
  <c r="I75"/>
  <c r="G75"/>
  <c r="A75"/>
  <c r="I73"/>
  <c r="G73"/>
  <c r="I72"/>
  <c r="G72"/>
  <c r="A72"/>
  <c r="I71"/>
  <c r="G71"/>
  <c r="A71"/>
  <c r="I70"/>
  <c r="G70"/>
  <c r="A70"/>
  <c r="I69"/>
  <c r="G69"/>
  <c r="A69"/>
  <c r="I68"/>
  <c r="G68"/>
  <c r="A68"/>
  <c r="I67"/>
  <c r="G67"/>
  <c r="A67"/>
  <c r="I66"/>
  <c r="G66"/>
  <c r="A66"/>
  <c r="I65"/>
  <c r="G65"/>
  <c r="A65"/>
  <c r="I64"/>
  <c r="G64"/>
  <c r="A64"/>
  <c r="I63"/>
  <c r="G63"/>
  <c r="A63"/>
  <c r="I62"/>
  <c r="G62"/>
  <c r="A62"/>
  <c r="I61"/>
  <c r="G61"/>
  <c r="A61"/>
  <c r="I60"/>
  <c r="G60"/>
  <c r="A60"/>
  <c r="I58"/>
  <c r="G58"/>
  <c r="I57"/>
  <c r="G57"/>
  <c r="A57"/>
  <c r="I56"/>
  <c r="G56"/>
  <c r="A56"/>
  <c r="I54"/>
  <c r="G54"/>
  <c r="I53"/>
  <c r="G53"/>
  <c r="A53"/>
  <c r="I52"/>
  <c r="G52"/>
  <c r="A52"/>
  <c r="I51"/>
  <c r="G51"/>
  <c r="A51"/>
  <c r="I50"/>
  <c r="G50"/>
  <c r="A50"/>
  <c r="I48"/>
  <c r="G48"/>
  <c r="I47"/>
  <c r="G47"/>
  <c r="A47"/>
  <c r="I46"/>
  <c r="G46"/>
  <c r="A46"/>
  <c r="I45"/>
  <c r="G45"/>
  <c r="A45"/>
  <c r="I44"/>
  <c r="G44"/>
  <c r="A44"/>
  <c r="I43"/>
  <c r="G43"/>
  <c r="A43"/>
  <c r="I42"/>
  <c r="G42"/>
  <c r="A42"/>
  <c r="I41"/>
  <c r="G41"/>
  <c r="A41"/>
  <c r="I40"/>
  <c r="G40"/>
  <c r="A40"/>
  <c r="I39"/>
  <c r="G39"/>
  <c r="A39"/>
  <c r="I38"/>
  <c r="G38"/>
  <c r="A38"/>
  <c r="I37"/>
  <c r="G37"/>
  <c r="A37"/>
  <c r="I36"/>
  <c r="G36"/>
  <c r="A36"/>
  <c r="I35"/>
  <c r="G35"/>
  <c r="A35"/>
  <c r="I34"/>
  <c r="G34"/>
  <c r="A34"/>
  <c r="I33"/>
  <c r="G33"/>
  <c r="A33"/>
  <c r="I32"/>
  <c r="G32"/>
  <c r="A32"/>
  <c r="I31"/>
  <c r="G31"/>
  <c r="A31"/>
  <c r="I30"/>
  <c r="G30"/>
  <c r="A30"/>
  <c r="I29"/>
  <c r="G29"/>
  <c r="A29"/>
  <c r="I28"/>
  <c r="G28"/>
  <c r="A28"/>
  <c r="I27"/>
  <c r="G27"/>
  <c r="A27"/>
  <c r="I26"/>
  <c r="G26"/>
  <c r="A26"/>
  <c r="I25"/>
  <c r="G25"/>
  <c r="A25"/>
  <c r="I23"/>
  <c r="G23"/>
  <c r="I22"/>
  <c r="G22"/>
  <c r="A22"/>
  <c r="I21"/>
  <c r="G21"/>
  <c r="A21"/>
  <c r="I19"/>
  <c r="G19"/>
  <c r="I18"/>
  <c r="G18"/>
  <c r="A18"/>
  <c r="I17"/>
  <c r="G17"/>
  <c r="A17"/>
  <c r="I16"/>
  <c r="G16"/>
  <c r="A16"/>
  <c r="I15"/>
  <c r="G15"/>
  <c r="A15"/>
  <c r="I14"/>
  <c r="G14"/>
  <c r="A14"/>
  <c r="I13"/>
  <c r="G13"/>
  <c r="A13"/>
  <c r="I12"/>
  <c r="G12"/>
  <c r="H38" i="6"/>
  <c r="M8"/>
  <c r="C17" i="7"/>
  <c r="C15"/>
  <c r="E18" i="6" s="1"/>
  <c r="C14" i="7"/>
  <c r="C11"/>
  <c r="E16" i="6" s="1"/>
  <c r="C10" i="7"/>
  <c r="C9"/>
  <c r="I58" i="8"/>
  <c r="G58"/>
  <c r="I57"/>
  <c r="G57"/>
  <c r="A57"/>
  <c r="I56"/>
  <c r="G56"/>
  <c r="A56"/>
  <c r="I55"/>
  <c r="G55"/>
  <c r="A55"/>
  <c r="I54"/>
  <c r="G54"/>
  <c r="A54"/>
  <c r="I53"/>
  <c r="G53"/>
  <c r="A53"/>
  <c r="I52"/>
  <c r="G52"/>
  <c r="A52"/>
  <c r="I51"/>
  <c r="G51"/>
  <c r="A51"/>
  <c r="I50"/>
  <c r="G50"/>
  <c r="A50"/>
  <c r="I49"/>
  <c r="G49"/>
  <c r="A49"/>
  <c r="I48"/>
  <c r="G48"/>
  <c r="A48"/>
  <c r="I47"/>
  <c r="G47"/>
  <c r="A47"/>
  <c r="I46"/>
  <c r="G46"/>
  <c r="A46"/>
  <c r="I45"/>
  <c r="G45"/>
  <c r="A45"/>
  <c r="I44"/>
  <c r="G44"/>
  <c r="A44"/>
  <c r="I43"/>
  <c r="G43"/>
  <c r="A43"/>
  <c r="I41"/>
  <c r="G41"/>
  <c r="I40"/>
  <c r="G40"/>
  <c r="A40"/>
  <c r="I39"/>
  <c r="G39"/>
  <c r="A39"/>
  <c r="I38"/>
  <c r="G38"/>
  <c r="A38"/>
  <c r="I37"/>
  <c r="G37"/>
  <c r="A37"/>
  <c r="I36"/>
  <c r="G36"/>
  <c r="A36"/>
  <c r="I35"/>
  <c r="G35"/>
  <c r="A35"/>
  <c r="I27"/>
  <c r="G27"/>
  <c r="I26"/>
  <c r="G26"/>
  <c r="A26"/>
  <c r="I25"/>
  <c r="G25"/>
  <c r="A25"/>
  <c r="I24"/>
  <c r="G24"/>
  <c r="A24"/>
  <c r="I23"/>
  <c r="G23"/>
  <c r="A23"/>
  <c r="I22"/>
  <c r="G22"/>
  <c r="A22"/>
  <c r="I21"/>
  <c r="G21"/>
  <c r="A21"/>
  <c r="I19"/>
  <c r="G19"/>
  <c r="I18"/>
  <c r="G18"/>
  <c r="A18"/>
  <c r="I17"/>
  <c r="G17"/>
  <c r="A17"/>
  <c r="I16"/>
  <c r="G16"/>
  <c r="A16"/>
  <c r="I15"/>
  <c r="G15"/>
  <c r="A15"/>
  <c r="I14"/>
  <c r="G14"/>
  <c r="A14"/>
  <c r="I13"/>
  <c r="G13"/>
  <c r="A13"/>
  <c r="I12"/>
  <c r="G12"/>
  <c r="H38" i="9"/>
  <c r="M8"/>
  <c r="M14"/>
  <c r="E24"/>
  <c r="E20"/>
  <c r="I55" i="11" s="1"/>
  <c r="E19" i="9"/>
  <c r="C12" i="10"/>
  <c r="C10"/>
  <c r="C9"/>
  <c r="I53" i="11"/>
  <c r="G53"/>
  <c r="I52"/>
  <c r="G52"/>
  <c r="A52"/>
  <c r="I51"/>
  <c r="G51"/>
  <c r="A51"/>
  <c r="I50"/>
  <c r="G50"/>
  <c r="A50"/>
  <c r="I49"/>
  <c r="G49"/>
  <c r="A49"/>
  <c r="I48"/>
  <c r="G48"/>
  <c r="A48"/>
  <c r="I47"/>
  <c r="G47"/>
  <c r="A47"/>
  <c r="I46"/>
  <c r="G46"/>
  <c r="A46"/>
  <c r="I45"/>
  <c r="G45"/>
  <c r="A45"/>
  <c r="I44"/>
  <c r="G44"/>
  <c r="A44"/>
  <c r="I43"/>
  <c r="G43"/>
  <c r="A43"/>
  <c r="I42"/>
  <c r="G42"/>
  <c r="A42"/>
  <c r="I41"/>
  <c r="G41"/>
  <c r="A41"/>
  <c r="I40"/>
  <c r="G40"/>
  <c r="A40"/>
  <c r="I39"/>
  <c r="G39"/>
  <c r="A39"/>
  <c r="I38"/>
  <c r="G38"/>
  <c r="A38"/>
  <c r="I37"/>
  <c r="G37"/>
  <c r="A37"/>
  <c r="I36"/>
  <c r="G36"/>
  <c r="A36"/>
  <c r="I35"/>
  <c r="G35"/>
  <c r="A35"/>
  <c r="I34"/>
  <c r="G34"/>
  <c r="A34"/>
  <c r="I33"/>
  <c r="G33"/>
  <c r="A33"/>
  <c r="I32"/>
  <c r="G32"/>
  <c r="A32"/>
  <c r="I31"/>
  <c r="G31"/>
  <c r="A31"/>
  <c r="I30"/>
  <c r="G30"/>
  <c r="A30"/>
  <c r="I29"/>
  <c r="G29"/>
  <c r="A29"/>
  <c r="I28"/>
  <c r="G28"/>
  <c r="A28"/>
  <c r="I27"/>
  <c r="G27"/>
  <c r="A27"/>
  <c r="I26"/>
  <c r="G26"/>
  <c r="A26"/>
  <c r="I25"/>
  <c r="G25"/>
  <c r="A25"/>
  <c r="I24"/>
  <c r="G24"/>
  <c r="A24"/>
  <c r="I23"/>
  <c r="G23"/>
  <c r="A23"/>
  <c r="I22"/>
  <c r="G22"/>
  <c r="A22"/>
  <c r="I21"/>
  <c r="G21"/>
  <c r="A21"/>
  <c r="I20"/>
  <c r="G20"/>
  <c r="A20"/>
  <c r="I19"/>
  <c r="G19"/>
  <c r="A19"/>
  <c r="I18"/>
  <c r="G18"/>
  <c r="A18"/>
  <c r="I17"/>
  <c r="G17"/>
  <c r="A17"/>
  <c r="I16"/>
  <c r="G16"/>
  <c r="A16"/>
  <c r="I15"/>
  <c r="G15"/>
  <c r="A15"/>
  <c r="I14"/>
  <c r="G14"/>
  <c r="A14"/>
  <c r="I13"/>
  <c r="G13"/>
  <c r="A13"/>
  <c r="I12"/>
  <c r="G12"/>
  <c r="H38" i="12"/>
  <c r="M8"/>
  <c r="C21" i="13"/>
  <c r="C22" s="1"/>
  <c r="E18" i="12" s="1"/>
  <c r="C18" i="13"/>
  <c r="E17" i="12" s="1"/>
  <c r="C17" i="13"/>
  <c r="C14"/>
  <c r="C24" s="1"/>
  <c r="C13"/>
  <c r="C12"/>
  <c r="C11"/>
  <c r="C10"/>
  <c r="C9"/>
  <c r="I76" i="14"/>
  <c r="G76"/>
  <c r="I75"/>
  <c r="G75"/>
  <c r="A75"/>
  <c r="I74"/>
  <c r="G74"/>
  <c r="A74"/>
  <c r="I72"/>
  <c r="G72"/>
  <c r="I71"/>
  <c r="G71"/>
  <c r="A71"/>
  <c r="I70"/>
  <c r="G70"/>
  <c r="A70"/>
  <c r="I69"/>
  <c r="G69"/>
  <c r="A69"/>
  <c r="I68"/>
  <c r="G68"/>
  <c r="A68"/>
  <c r="I67"/>
  <c r="G67"/>
  <c r="A67"/>
  <c r="I65"/>
  <c r="G65"/>
  <c r="I64"/>
  <c r="G64"/>
  <c r="A64"/>
  <c r="I63"/>
  <c r="G63"/>
  <c r="A63"/>
  <c r="I62"/>
  <c r="G62"/>
  <c r="A62"/>
  <c r="I54"/>
  <c r="G54"/>
  <c r="I53"/>
  <c r="G53"/>
  <c r="A53"/>
  <c r="I45"/>
  <c r="G45"/>
  <c r="I44"/>
  <c r="G44"/>
  <c r="A44"/>
  <c r="I42"/>
  <c r="G42"/>
  <c r="I41"/>
  <c r="G41"/>
  <c r="A41"/>
  <c r="I40"/>
  <c r="G40"/>
  <c r="A40"/>
  <c r="I39"/>
  <c r="G39"/>
  <c r="A39"/>
  <c r="I38"/>
  <c r="G38"/>
  <c r="A38"/>
  <c r="I37"/>
  <c r="G37"/>
  <c r="A37"/>
  <c r="I36"/>
  <c r="G36"/>
  <c r="A36"/>
  <c r="I35"/>
  <c r="G35"/>
  <c r="A35"/>
  <c r="I34"/>
  <c r="G34"/>
  <c r="A34"/>
  <c r="I33"/>
  <c r="G33"/>
  <c r="A33"/>
  <c r="I32"/>
  <c r="G32"/>
  <c r="A32"/>
  <c r="I31"/>
  <c r="G31"/>
  <c r="A31"/>
  <c r="I29"/>
  <c r="G29"/>
  <c r="I28"/>
  <c r="G28"/>
  <c r="A28"/>
  <c r="I27"/>
  <c r="G27"/>
  <c r="A27"/>
  <c r="I25"/>
  <c r="G25"/>
  <c r="I24"/>
  <c r="G24"/>
  <c r="A24"/>
  <c r="I22"/>
  <c r="G22"/>
  <c r="I21"/>
  <c r="G21"/>
  <c r="A21"/>
  <c r="I20"/>
  <c r="G20"/>
  <c r="A20"/>
  <c r="I19"/>
  <c r="G19"/>
  <c r="A19"/>
  <c r="I18"/>
  <c r="G18"/>
  <c r="A18"/>
  <c r="I17"/>
  <c r="G17"/>
  <c r="A17"/>
  <c r="I16"/>
  <c r="G16"/>
  <c r="A16"/>
  <c r="I15"/>
  <c r="G15"/>
  <c r="A15"/>
  <c r="I14"/>
  <c r="G14"/>
  <c r="A14"/>
  <c r="I13"/>
  <c r="G13"/>
  <c r="A13"/>
  <c r="I12"/>
  <c r="G12"/>
  <c r="H38" i="15"/>
  <c r="M8"/>
  <c r="C9" i="16"/>
  <c r="C10" s="1"/>
  <c r="I159" i="17"/>
  <c r="G159"/>
  <c r="I158"/>
  <c r="G158"/>
  <c r="A158"/>
  <c r="I157"/>
  <c r="G157"/>
  <c r="A157"/>
  <c r="I156"/>
  <c r="G156"/>
  <c r="A156"/>
  <c r="I155"/>
  <c r="G155"/>
  <c r="A155"/>
  <c r="I154"/>
  <c r="G154"/>
  <c r="A154"/>
  <c r="I153"/>
  <c r="G153"/>
  <c r="A153"/>
  <c r="I152"/>
  <c r="G152"/>
  <c r="A152"/>
  <c r="I151"/>
  <c r="G151"/>
  <c r="A151"/>
  <c r="I150"/>
  <c r="G150"/>
  <c r="A150"/>
  <c r="I149"/>
  <c r="G149"/>
  <c r="A149"/>
  <c r="I148"/>
  <c r="G148"/>
  <c r="A148"/>
  <c r="I147"/>
  <c r="G147"/>
  <c r="A147"/>
  <c r="I146"/>
  <c r="G146"/>
  <c r="A146"/>
  <c r="I145"/>
  <c r="G145"/>
  <c r="A145"/>
  <c r="I144"/>
  <c r="G144"/>
  <c r="A144"/>
  <c r="I143"/>
  <c r="G143"/>
  <c r="A143"/>
  <c r="I142"/>
  <c r="G142"/>
  <c r="A142"/>
  <c r="I141"/>
  <c r="G141"/>
  <c r="A141"/>
  <c r="I140"/>
  <c r="G140"/>
  <c r="A140"/>
  <c r="I139"/>
  <c r="G139"/>
  <c r="A139"/>
  <c r="I138"/>
  <c r="G138"/>
  <c r="A138"/>
  <c r="I137"/>
  <c r="G137"/>
  <c r="A137"/>
  <c r="I136"/>
  <c r="G136"/>
  <c r="A136"/>
  <c r="I135"/>
  <c r="G135"/>
  <c r="A135"/>
  <c r="I134"/>
  <c r="G134"/>
  <c r="A134"/>
  <c r="I133"/>
  <c r="G133"/>
  <c r="A133"/>
  <c r="I132"/>
  <c r="G132"/>
  <c r="A132"/>
  <c r="I131"/>
  <c r="G131"/>
  <c r="A131"/>
  <c r="I130"/>
  <c r="G130"/>
  <c r="A130"/>
  <c r="I129"/>
  <c r="G129"/>
  <c r="A129"/>
  <c r="I128"/>
  <c r="G128"/>
  <c r="A128"/>
  <c r="I127"/>
  <c r="G127"/>
  <c r="A127"/>
  <c r="I126"/>
  <c r="G126"/>
  <c r="A126"/>
  <c r="I125"/>
  <c r="G125"/>
  <c r="A125"/>
  <c r="I124"/>
  <c r="G124"/>
  <c r="A124"/>
  <c r="I123"/>
  <c r="G123"/>
  <c r="A123"/>
  <c r="I122"/>
  <c r="G122"/>
  <c r="A122"/>
  <c r="I121"/>
  <c r="G121"/>
  <c r="A121"/>
  <c r="I120"/>
  <c r="G120"/>
  <c r="A120"/>
  <c r="I119"/>
  <c r="G119"/>
  <c r="A119"/>
  <c r="I118"/>
  <c r="G118"/>
  <c r="A118"/>
  <c r="I117"/>
  <c r="G117"/>
  <c r="A117"/>
  <c r="I116"/>
  <c r="G116"/>
  <c r="A116"/>
  <c r="I115"/>
  <c r="G115"/>
  <c r="A115"/>
  <c r="I114"/>
  <c r="G114"/>
  <c r="A114"/>
  <c r="I113"/>
  <c r="G113"/>
  <c r="A113"/>
  <c r="I112"/>
  <c r="G112"/>
  <c r="A112"/>
  <c r="I111"/>
  <c r="G111"/>
  <c r="A111"/>
  <c r="I110"/>
  <c r="G110"/>
  <c r="A110"/>
  <c r="I109"/>
  <c r="G109"/>
  <c r="A109"/>
  <c r="I108"/>
  <c r="G108"/>
  <c r="A108"/>
  <c r="I107"/>
  <c r="G107"/>
  <c r="A107"/>
  <c r="I106"/>
  <c r="G106"/>
  <c r="A106"/>
  <c r="I105"/>
  <c r="G105"/>
  <c r="A105"/>
  <c r="I104"/>
  <c r="G104"/>
  <c r="A104"/>
  <c r="I103"/>
  <c r="G103"/>
  <c r="A103"/>
  <c r="I102"/>
  <c r="G102"/>
  <c r="A102"/>
  <c r="I101"/>
  <c r="G101"/>
  <c r="A101"/>
  <c r="I100"/>
  <c r="G100"/>
  <c r="A100"/>
  <c r="I99"/>
  <c r="G99"/>
  <c r="A99"/>
  <c r="I98"/>
  <c r="G98"/>
  <c r="A98"/>
  <c r="I97"/>
  <c r="G97"/>
  <c r="A97"/>
  <c r="I96"/>
  <c r="G96"/>
  <c r="A96"/>
  <c r="I95"/>
  <c r="G95"/>
  <c r="A95"/>
  <c r="I94"/>
  <c r="G94"/>
  <c r="A94"/>
  <c r="I93"/>
  <c r="G93"/>
  <c r="A93"/>
  <c r="I92"/>
  <c r="G92"/>
  <c r="A92"/>
  <c r="I91"/>
  <c r="G91"/>
  <c r="A91"/>
  <c r="I90"/>
  <c r="G90"/>
  <c r="A90"/>
  <c r="I89"/>
  <c r="G89"/>
  <c r="A89"/>
  <c r="I88"/>
  <c r="G88"/>
  <c r="A88"/>
  <c r="I87"/>
  <c r="G87"/>
  <c r="A87"/>
  <c r="I86"/>
  <c r="G86"/>
  <c r="A86"/>
  <c r="I85"/>
  <c r="G85"/>
  <c r="A85"/>
  <c r="I84"/>
  <c r="G84"/>
  <c r="A84"/>
  <c r="I83"/>
  <c r="G83"/>
  <c r="A83"/>
  <c r="I82"/>
  <c r="G82"/>
  <c r="A82"/>
  <c r="I81"/>
  <c r="G81"/>
  <c r="A81"/>
  <c r="I80"/>
  <c r="G80"/>
  <c r="A80"/>
  <c r="I79"/>
  <c r="G79"/>
  <c r="A79"/>
  <c r="I78"/>
  <c r="G78"/>
  <c r="A78"/>
  <c r="I77"/>
  <c r="G77"/>
  <c r="A77"/>
  <c r="I76"/>
  <c r="G76"/>
  <c r="A76"/>
  <c r="I75"/>
  <c r="G75"/>
  <c r="A75"/>
  <c r="I74"/>
  <c r="G74"/>
  <c r="A74"/>
  <c r="I73"/>
  <c r="G73"/>
  <c r="A73"/>
  <c r="I72"/>
  <c r="G72"/>
  <c r="A72"/>
  <c r="I71"/>
  <c r="G71"/>
  <c r="A71"/>
  <c r="I70"/>
  <c r="G70"/>
  <c r="A70"/>
  <c r="I69"/>
  <c r="G69"/>
  <c r="A69"/>
  <c r="I68"/>
  <c r="G68"/>
  <c r="A68"/>
  <c r="I67"/>
  <c r="G67"/>
  <c r="A67"/>
  <c r="I66"/>
  <c r="G66"/>
  <c r="A66"/>
  <c r="I65"/>
  <c r="G65"/>
  <c r="A65"/>
  <c r="I64"/>
  <c r="G64"/>
  <c r="A64"/>
  <c r="I63"/>
  <c r="G63"/>
  <c r="A63"/>
  <c r="I62"/>
  <c r="G62"/>
  <c r="A62"/>
  <c r="I61"/>
  <c r="G61"/>
  <c r="A61"/>
  <c r="I60"/>
  <c r="G60"/>
  <c r="A60"/>
  <c r="I59"/>
  <c r="G59"/>
  <c r="A59"/>
  <c r="I58"/>
  <c r="G58"/>
  <c r="A58"/>
  <c r="I57"/>
  <c r="G57"/>
  <c r="A57"/>
  <c r="I56"/>
  <c r="G56"/>
  <c r="A56"/>
  <c r="I55"/>
  <c r="G55"/>
  <c r="A55"/>
  <c r="I54"/>
  <c r="G54"/>
  <c r="A54"/>
  <c r="I53"/>
  <c r="G53"/>
  <c r="A53"/>
  <c r="I52"/>
  <c r="G52"/>
  <c r="A52"/>
  <c r="I51"/>
  <c r="G51"/>
  <c r="A51"/>
  <c r="I50"/>
  <c r="G50"/>
  <c r="A50"/>
  <c r="I49"/>
  <c r="G49"/>
  <c r="A49"/>
  <c r="I48"/>
  <c r="G48"/>
  <c r="A48"/>
  <c r="I47"/>
  <c r="G47"/>
  <c r="A47"/>
  <c r="I46"/>
  <c r="G46"/>
  <c r="A46"/>
  <c r="I45"/>
  <c r="G45"/>
  <c r="A45"/>
  <c r="I44"/>
  <c r="G44"/>
  <c r="A44"/>
  <c r="I43"/>
  <c r="G43"/>
  <c r="A43"/>
  <c r="I42"/>
  <c r="G42"/>
  <c r="A42"/>
  <c r="I41"/>
  <c r="G41"/>
  <c r="A41"/>
  <c r="I40"/>
  <c r="G40"/>
  <c r="A40"/>
  <c r="I39"/>
  <c r="G39"/>
  <c r="A39"/>
  <c r="I38"/>
  <c r="G38"/>
  <c r="A38"/>
  <c r="I37"/>
  <c r="G37"/>
  <c r="A37"/>
  <c r="I36"/>
  <c r="G36"/>
  <c r="A36"/>
  <c r="I35"/>
  <c r="G35"/>
  <c r="A35"/>
  <c r="I34"/>
  <c r="G34"/>
  <c r="A34"/>
  <c r="I33"/>
  <c r="G33"/>
  <c r="A33"/>
  <c r="I32"/>
  <c r="G32"/>
  <c r="A32"/>
  <c r="I31"/>
  <c r="G31"/>
  <c r="A31"/>
  <c r="I30"/>
  <c r="G30"/>
  <c r="A30"/>
  <c r="I29"/>
  <c r="G29"/>
  <c r="A29"/>
  <c r="I28"/>
  <c r="G28"/>
  <c r="A28"/>
  <c r="I27"/>
  <c r="G27"/>
  <c r="A27"/>
  <c r="I26"/>
  <c r="G26"/>
  <c r="A26"/>
  <c r="I25"/>
  <c r="G25"/>
  <c r="A25"/>
  <c r="I24"/>
  <c r="G24"/>
  <c r="A24"/>
  <c r="I23"/>
  <c r="G23"/>
  <c r="A23"/>
  <c r="I22"/>
  <c r="G22"/>
  <c r="A22"/>
  <c r="I21"/>
  <c r="G21"/>
  <c r="A21"/>
  <c r="I20"/>
  <c r="G20"/>
  <c r="A20"/>
  <c r="I19"/>
  <c r="G19"/>
  <c r="A19"/>
  <c r="I18"/>
  <c r="G18"/>
  <c r="A18"/>
  <c r="I17"/>
  <c r="G17"/>
  <c r="A17"/>
  <c r="I16"/>
  <c r="G16"/>
  <c r="A16"/>
  <c r="I15"/>
  <c r="G15"/>
  <c r="A15"/>
  <c r="I14"/>
  <c r="G14"/>
  <c r="A14"/>
  <c r="I13"/>
  <c r="G13"/>
  <c r="A13"/>
  <c r="I12"/>
  <c r="G12"/>
  <c r="E20" i="6" l="1"/>
  <c r="C12" i="16"/>
  <c r="E19" i="15"/>
  <c r="E20" s="1"/>
  <c r="E16" i="3"/>
  <c r="E20" s="1"/>
  <c r="M28" i="9"/>
  <c r="E27" s="1"/>
  <c r="M26"/>
  <c r="M25"/>
  <c r="M23"/>
  <c r="M19"/>
  <c r="M18"/>
  <c r="M22"/>
  <c r="M21"/>
  <c r="E16" i="12"/>
  <c r="E20" s="1"/>
  <c r="M17" i="9"/>
  <c r="M16"/>
  <c r="M20"/>
  <c r="M15"/>
  <c r="E25" s="1"/>
  <c r="E28" l="1"/>
  <c r="I352" i="5"/>
  <c r="E24" i="3"/>
  <c r="E15" i="1"/>
  <c r="M14" i="3"/>
  <c r="E25" s="1"/>
  <c r="M28"/>
  <c r="E27" s="1"/>
  <c r="M15"/>
  <c r="M16"/>
  <c r="M17"/>
  <c r="M18"/>
  <c r="M19"/>
  <c r="M20"/>
  <c r="M21"/>
  <c r="M22"/>
  <c r="M23"/>
  <c r="I78" i="14"/>
  <c r="M23" i="12"/>
  <c r="M21"/>
  <c r="M25"/>
  <c r="E26" s="1"/>
  <c r="M26"/>
  <c r="E24"/>
  <c r="M14"/>
  <c r="M28"/>
  <c r="E27" s="1"/>
  <c r="M15"/>
  <c r="M16"/>
  <c r="M17"/>
  <c r="M18"/>
  <c r="M19"/>
  <c r="M20"/>
  <c r="M22"/>
  <c r="E26" i="9"/>
  <c r="I161" i="17"/>
  <c r="M28" i="15"/>
  <c r="E27" s="1"/>
  <c r="M16"/>
  <c r="M15"/>
  <c r="M22"/>
  <c r="E24"/>
  <c r="M14"/>
  <c r="M17"/>
  <c r="M19"/>
  <c r="M20"/>
  <c r="M21"/>
  <c r="M23"/>
  <c r="M25"/>
  <c r="E26" s="1"/>
  <c r="M26"/>
  <c r="I60" i="8"/>
  <c r="M18" i="6"/>
  <c r="M22"/>
  <c r="M23"/>
  <c r="M19"/>
  <c r="M20"/>
  <c r="M25"/>
  <c r="E26" s="1"/>
  <c r="M26"/>
  <c r="M15"/>
  <c r="M16"/>
  <c r="M17"/>
  <c r="M21"/>
  <c r="M28"/>
  <c r="E27" s="1"/>
  <c r="E24"/>
  <c r="M14"/>
  <c r="E28" i="3" l="1"/>
  <c r="H35" s="1"/>
  <c r="E28" i="12"/>
  <c r="E25" i="15"/>
  <c r="E28" s="1"/>
  <c r="E19" i="1"/>
  <c r="E25" i="6"/>
  <c r="E17" i="1" s="1"/>
  <c r="E18"/>
  <c r="E25" i="12"/>
  <c r="D13" i="2"/>
  <c r="H35" i="9"/>
  <c r="D11" i="2" l="1"/>
  <c r="D15"/>
  <c r="H35" i="15"/>
  <c r="E28" i="6"/>
  <c r="H35" i="12"/>
  <c r="D14" i="2"/>
  <c r="H39" i="9"/>
  <c r="E13" i="2" s="1"/>
  <c r="H36" i="9"/>
  <c r="H36" i="3"/>
  <c r="H36" i="15" l="1"/>
  <c r="H39" s="1"/>
  <c r="E15" i="2" s="1"/>
  <c r="D12"/>
  <c r="D16" s="1"/>
  <c r="H35" i="6"/>
  <c r="E21" i="1"/>
  <c r="H36" i="12"/>
  <c r="H39" s="1"/>
  <c r="E14" i="2" s="1"/>
  <c r="H39" i="3"/>
  <c r="E11" i="2" s="1"/>
  <c r="H39" i="6" l="1"/>
  <c r="E12" i="2" s="1"/>
  <c r="E16" s="1"/>
  <c r="H36" i="6"/>
  <c r="E24" i="1" s="1"/>
  <c r="E23"/>
  <c r="E27" l="1"/>
</calcChain>
</file>

<file path=xl/sharedStrings.xml><?xml version="1.0" encoding="utf-8"?>
<sst xmlns="http://schemas.openxmlformats.org/spreadsheetml/2006/main" count="2745" uniqueCount="1075">
  <si>
    <t>Stavba :  - Revitalizace budovy Společenský dům Hodslavice</t>
  </si>
  <si>
    <t>Cenová úroveň : 2022/II</t>
  </si>
  <si>
    <t>Objekt : SO-06 - Elektroinstalace</t>
  </si>
  <si>
    <t xml:space="preserve">Datum zpracování : </t>
  </si>
  <si>
    <t>SOUPIS PRACÍ</t>
  </si>
  <si>
    <t>Poř.</t>
  </si>
  <si>
    <t>čís.</t>
  </si>
  <si>
    <t>pol.</t>
  </si>
  <si>
    <t>1.</t>
  </si>
  <si>
    <t>Kód položky</t>
  </si>
  <si>
    <t>2.</t>
  </si>
  <si>
    <t>Text položky</t>
  </si>
  <si>
    <t>3.</t>
  </si>
  <si>
    <t>M.J.</t>
  </si>
  <si>
    <t>4.</t>
  </si>
  <si>
    <t>Množství</t>
  </si>
  <si>
    <t>5.</t>
  </si>
  <si>
    <t>CENA</t>
  </si>
  <si>
    <t>jednotková</t>
  </si>
  <si>
    <t>6.</t>
  </si>
  <si>
    <t>celková</t>
  </si>
  <si>
    <t>7.</t>
  </si>
  <si>
    <t>HMOTNOST</t>
  </si>
  <si>
    <t>8.</t>
  </si>
  <si>
    <t>9.</t>
  </si>
  <si>
    <t>Cenová soustava</t>
  </si>
  <si>
    <t>10.</t>
  </si>
  <si>
    <t>MONTÁŽNÍ PRÁCE:</t>
  </si>
  <si>
    <t>oddíl M21</t>
  </si>
  <si>
    <t>Montáže silnoproud:</t>
  </si>
  <si>
    <t>HODINOVE ZUCTOVACI SAZBY -  Vyhledani pripojovaciho mista - Rozvaděč RMS3, dozbrojení, napájení VZD jednotky - začátek</t>
  </si>
  <si>
    <t>hod</t>
  </si>
  <si>
    <t>HODINOVE ZUCTOVACI SAZBY -  Uprava stavajiciho zarizeni, demontáž pojistkové sady rezerva - Rozvaděč RMS3, dozbrojení, napájení VZD jednotky - začátek</t>
  </si>
  <si>
    <t>HODINOVE ZUCTOVACI SAZBY -  Napojeni na stavajici zarizeni - Rozvaděč RMS3, dozbrojení, napájení VZD jednotky - začátek</t>
  </si>
  <si>
    <t>JISTIČ 3-PÓLOVÝ CHARAKT."B" - 50B-3 -50A</t>
  </si>
  <si>
    <t>ks</t>
  </si>
  <si>
    <t>VODIČ JEDNOŽILOVÝ OHEBNÝ (CYA) - H07V-K 10  mm2 , pevně</t>
  </si>
  <si>
    <t>m</t>
  </si>
  <si>
    <t>UKONČENÍ  VODIČŮ V ROZVADĚČÍCH -  Do   10   mm2</t>
  </si>
  <si>
    <t>ŘADOVÁ SVORKOVNICE - 10 mm2</t>
  </si>
  <si>
    <t>UCPÁVKA PLASTOVÁ VČETNĚ MATICE - ZÁVIT Pg - Pg21</t>
  </si>
  <si>
    <t>UCPÁVKA PLASTOVÁ VČETNĚ MATICE - ZÁVIT Pg - Popisky, štítky, označení</t>
  </si>
  <si>
    <t>sada</t>
  </si>
  <si>
    <t>KABEL SILOVÝ,IZOLACE PVC S VODIČEM PE - CYKY-J 5x10 mm2 , pevně</t>
  </si>
  <si>
    <t>KABEL FLEXIBILNÍ, IZOLACE PUR - 5G6   , pevně</t>
  </si>
  <si>
    <t>UKONČENÍ  VODIČŮ V PŘÍSTROJÍCH, SVORKÁCH -  Do   6   mm2</t>
  </si>
  <si>
    <t>LIŠTA ELEKTROINSTALAČNÍ VČ. DÍLŮ A PŘÍSLUŠENSTVÍ - 40x40 hranatá</t>
  </si>
  <si>
    <t>LIŠTA ELEKTROINSTALAČNÍ VČ. DÍLŮ A PŘÍSLUŠENSTVÍ - Vrtání děr do zdiva, hmoždiny, vruty</t>
  </si>
  <si>
    <t>LIŠTA ELEKTROINSTALAČNÍ VČ. DÍLŮ A PŘÍSLUŠENSTVÍ - Protipožární ucpávky EI30min. na kabeláži do průměru 25mm</t>
  </si>
  <si>
    <t>VYBOURANI OTVORU VE ZDIVU, CIHELNEM DO PRUMERU 60mm -  Stena do 300mm</t>
  </si>
  <si>
    <t>SPÍNAČ VAČKOVÝ VE SKŘÍNI, nástěnné provedení, popis - 50A,500V,IP65</t>
  </si>
  <si>
    <t>SPÍNAČ VAČKOVÝ VE SKŘÍNI, nástěnné provedení, popis - Oprava dokumentace  RMS3.</t>
  </si>
  <si>
    <t>PROVEDENI REVIZNICH ZKOUSEK DLE ČSN 331500 - Revizní technik</t>
  </si>
  <si>
    <t>HODINOVE ZUCTOVACI SAZBY -  Vyhledani pripojovaciho mista - Rozvaděč RMS01, dozbrojení, napájení čerpání vody, čerpadlo - začátek</t>
  </si>
  <si>
    <t>HODINOVE ZUCTOVACI SAZBY -  Uprava stavajiciho zarizeni, demontáž pojistkové sady rezerva - Rozvaděč RMS01, dozbrojení, napájení čerpání vody, čerpadlo - začátek</t>
  </si>
  <si>
    <t xml:space="preserve"> HODINOVE ZUCTOVACI SAZBY - Napojeni na stavajici zarizeni - Rozvaděč RMS01, dozbrojení, napájení čerpání vody, čerpadlo - začátek</t>
  </si>
  <si>
    <t>PROUDOVÝ CHRÁNIČ  2-PÓLOVÝ S NADPROUDOVOU OCHRANOU PORUCHOVÝ PROUD 30mA - 16B-1N-030A -16A, 10kA</t>
  </si>
  <si>
    <t>VODIČ JEDNOŽILOVÝ OHEBNÝ (CYA) - H07V-K 1,5  mm2 , pevně</t>
  </si>
  <si>
    <t>UKONČENÍ  VODIČŮ V ROZVADĚČÍCH -  Do   1,5   mm2</t>
  </si>
  <si>
    <t>ŘADOVÁ SVORKOVNICE - 2,5 mm2</t>
  </si>
  <si>
    <t>UCPÁVKA PLASTOVÁ VČETNĚ MATICE - ZÁVIT Pg - Pg16</t>
  </si>
  <si>
    <t>KABEL SILOVÝ,IZOLACE PVC S VODIČEM PE - CYKY-J 3x2.5 mm2 , pevně</t>
  </si>
  <si>
    <t>LIŠTA ELEKTROINSTALAČNÍ VČ. DÍLŮ A PŘÍSLUŠENSTVÍ - LHD30x25 hranatá</t>
  </si>
  <si>
    <t>VYBOURANI OTVORU VE ZDIVU CIHELNEM DO PRUMERU 60mm -  Stena do 300mm</t>
  </si>
  <si>
    <t>VYSEKANI RYH VE ZDIVU CIHELNEM - HLOUBKA 30mm -  Sire 30 mm</t>
  </si>
  <si>
    <t>HRUBA VYPLN RYH MALTOU</t>
  </si>
  <si>
    <t>m2</t>
  </si>
  <si>
    <t>ZÁSUVKA NASTĚNNÁ IP44 - Zednické výpomoci - omítka hlazená, nátěr barva bílá</t>
  </si>
  <si>
    <t>ZÁSUVKA NASTĚNNÁ IP44 - 5518-2969 S 2p+PE, šedá</t>
  </si>
  <si>
    <t>ZÁSUVKA NASTĚNNÁ IP44 - Oprava dokumentace  rozvaděče RMS1</t>
  </si>
  <si>
    <t>hod.</t>
  </si>
  <si>
    <t>PROVEDENI REVIZNICH ZKOUSEK DLE CSN 331500 -  Revizni technik</t>
  </si>
  <si>
    <t>Ventilátor IP43, 230vstř., 15W, s dobehem a žaluzií dodá profese vzduchotechnika - Ventilátor I.PP odsávaní - začátek -  Vyhledani pripojovaciho mista</t>
  </si>
  <si>
    <t>Ventilátor IP43, 230vstř., 15W, s dobehem a žaluzií dodá profese vzduchotechnika - Ventilátor I.PP odsávaní - začátek -  Uprava stavajiciho zarizeni, rozbočovací krabice osvětlení</t>
  </si>
  <si>
    <t>KRABICOVÁ ROZVODKA, IP 54, PRÁZDNÁ, na povrch - 90x43 mm</t>
  </si>
  <si>
    <t>KRABICOVÁ ROZVODKA, IP 54, PRÁZDNÁ, na povrch - Svorka krabicová 0,5-2,5mm2, dvou-čtyřnásobná</t>
  </si>
  <si>
    <t>KABEL SILOVÝ,IZOLACE PVC S VODIČEM PE - CYKY-J 3x1.5 mm2 , pevně</t>
  </si>
  <si>
    <t>LIŠTA ELEKTROINSTALAČNÍ VČ. DÍLŮ A PŘÍSLUŠENSTVÍ - LHD20x20 hranatá</t>
  </si>
  <si>
    <t>ZÁSUVKA NASTĚNNÁ IP44 - 2p+PE, šedá</t>
  </si>
  <si>
    <t>SPÍNAČ DO VLHKA V IZOL. IP44 BARVA šedá - 1-pólový vypínač</t>
  </si>
  <si>
    <t>UKONČENÍ  VODIČŮ V PŘÍSTROJÍCH -  do 2,5 mm2 -  - El. otop kondenzátu - topný kabel s příslušenstvím dodá profese VZD</t>
  </si>
  <si>
    <t>LIŠTA ELEKTROINSTALAČNÍ VČ. DÍLŮ A PŘÍSLUŠENSTVÍ - Termostat -20°C až +20°C, citlivost 2 °C, 230V/10A, nástěnný, IP43, externí čidlo 1m</t>
  </si>
  <si>
    <t>SPÍNAČ DO VLHKA V IZOL. IP44 BARVA šedá - Oprava dokumentace  otopu kondenzátu, ventilátoru tad.</t>
  </si>
  <si>
    <t>HODINOVE ZUCTOVACI SAZBY -  Zabezpeceni pracoviste - LED osvětlení objektu - začátek</t>
  </si>
  <si>
    <t>HODINOVE ZUCTOVACI SAZBY -  Demontaz stavajiciho zarizeni - LED osvětlení objektu - začátek</t>
  </si>
  <si>
    <t>HODINOVE ZUCTOVACI SAZBY - Ekologická likvidace demontovaného materiálu - svítidel, vystavení dokladu - LED osvětlení objektu - začátek</t>
  </si>
  <si>
    <t>KOORDINACE POSTUPU PRACI -  S ostatnimi profesemi</t>
  </si>
  <si>
    <t>KOORDINACE POSTUPU PRACI -  Vyhledani pripojovaciho mista</t>
  </si>
  <si>
    <t>KOORDINACE POSTUPU PRACI -  Napojeni na stavajici zarizeni</t>
  </si>
  <si>
    <t>KOORDINACE POSTUPU PRACI -  Uprava stavajiciho zarizeni</t>
  </si>
  <si>
    <t>KRABICE DO HOŘLAVÝVCH HMOT HOŘLAVOSTI A-C3 (ZATÍŽENÍ max.16A) - 79x50mm</t>
  </si>
  <si>
    <t>KRABICOVÁ ROZVODKA PLASTOVÁ, IP54, PRO OSAZENÍ NA MATERIÁLY HOŘLAVOSTI A-C2, PRÁZDNÁ - 8110 117x117x42</t>
  </si>
  <si>
    <t>KRABICOVÁ ROZVODKA, IP 54, PRÁZDNÁ - A6 90x43 mm</t>
  </si>
  <si>
    <t>KRABICOVÁ ROZVODKA, IP 54, PRÁZDNÁ - Svorka krabicová, 0,5mm2-2,5mm2, barevná, 2-4násobná</t>
  </si>
  <si>
    <t>KRABICOVÁ ROZVODKA, IP 54, PRÁZDNÁ - Svorková krabice - strop sál - IP43, osazena 30xsvorka řadová do 1,5mm2</t>
  </si>
  <si>
    <t>KABEL SILOVÝ,IZOLACE PVC S VODIČEM PE - CYKY-J 19x1.5 mm2 , pevně</t>
  </si>
  <si>
    <t>VODIČ JEDNOŽILOVÝ (CY) - H05V-U 1  mm2 , pevně</t>
  </si>
  <si>
    <t>VODIČ JEDNOŽILOVÝ OHEBNÝ (CYA) - H07V-K 1.5 mm2 , pevně</t>
  </si>
  <si>
    <t>UKONČENÍ VODIČŮ NA SVORKOVNICI -  Do  2,5 mm2</t>
  </si>
  <si>
    <t>LV18x13  vkládací</t>
  </si>
  <si>
    <t>Vrtání děr do zdiva, hmoždiny, vruty</t>
  </si>
  <si>
    <t>Stylové LED světelné pásky  - osvětlení vstupů do objektu - dodá profese stavební, pouze montáž</t>
  </si>
  <si>
    <t>Svítidlo LED, IP43, nad vstupy, s pohybovým čidlem</t>
  </si>
  <si>
    <t>Svítidlo LED nástěnné, kulaté, IP20, průměr 25cm, zdroj 20W, 2700K, Ra=80, 30.000hod.</t>
  </si>
  <si>
    <t>Svítidlo LED nástěnné, kulaté, IP43, průměr 25cm, zdroj 20W, 2700K, Ra=80, 30.000hod.</t>
  </si>
  <si>
    <t>Svítidlo LED nástěnné, kulaté, IP20, průměr 25cm, zdroj 10W, 2700K, Ra=80, 30.000hod.</t>
  </si>
  <si>
    <t>Svítidlo LED nástěnné, venkovní, IP43, zdroj 30W, 2700K, Ra=80, 30.000hod.</t>
  </si>
  <si>
    <t>Svítidlo LED, stropní, obdélník, IP43, zdroj LED 38W, 4300lm, 2700K, Ra=80, 30.000hod.</t>
  </si>
  <si>
    <t>Svítidlo LED, stropní, obdélník, IP20, zdroj LED 38W, 4300lm, 2700K, Ra=80, 30.000hod.</t>
  </si>
  <si>
    <t>Svítidlo LED, stropní, IP20, zdroj LED 20W, 2500lm, 2700K, Ra=80, 30.000hod.</t>
  </si>
  <si>
    <t>Svítidlo LED, stropní, IP20, zdroj LED 30W, 3500lm, 2700K, Ra=80, 30.000hod.</t>
  </si>
  <si>
    <t>Svítidlo LED, stropní, IP20, zdroj LED 50W, 6500lm, 2700K, Ra=80, 30.000hod.</t>
  </si>
  <si>
    <t>Svítidlo nouzové, LED, IP20, 3W, nástěnné, min. 30min.</t>
  </si>
  <si>
    <t>Svítidlo nouzové, LED, IP43, 3W, nástěnné, min. 30min.</t>
  </si>
  <si>
    <t>Recyklační poplatek svítidla+zdroje</t>
  </si>
  <si>
    <t>PŘÍSTROJ ŽALUZIOVÉHO SPÍNAČE/OVLÁDAČE - Přístroj spínače žaluziového, jednopólového kolébkového; řazení 1+1 s blokováním (do hořl. podkladů B až E) kompletní</t>
  </si>
  <si>
    <t>VYBOURANI OTVORU VE ZDIVU CIHELNEM DO PRUMERU 60mm -  Stena do 150mm</t>
  </si>
  <si>
    <t>VYSEKANI KAPES VE ZDIVU CIHELNEM PRO KRABICE -  50x50x50 mm</t>
  </si>
  <si>
    <t>KRABICE PŘÍSTROJOVÁ POD OMÍTKU - 70x45</t>
  </si>
  <si>
    <t>hrub. výplň maltou</t>
  </si>
  <si>
    <t xml:space="preserve"> Jakekoliv sire</t>
  </si>
  <si>
    <t>Zapravení rýh po uložené kabeláži v omítce, hlazené filcovým hladítkem</t>
  </si>
  <si>
    <t>Sádra montážní šedá</t>
  </si>
  <si>
    <t>kg</t>
  </si>
  <si>
    <t>Výmalba po svítidlech 1m2/ svítidlo, barva bílá, po zasekané kabeláži</t>
  </si>
  <si>
    <t>Oprava defektů zdiva po demontáži svítidel</t>
  </si>
  <si>
    <t>Lešení pojízdné výška 6-10m</t>
  </si>
  <si>
    <t>Skutečný stav světelné elektroinstalace objektu</t>
  </si>
  <si>
    <t>CISTENI BUDOV ZAMETANIM</t>
  </si>
  <si>
    <t>Zkoušky a prohlídky elektrických rozvodů a zařízení celková prohlídka a vyhotovení revizní zprávy pro objem montážních prací -  přes 100 do 500 tis.Kč</t>
  </si>
  <si>
    <t>HODINOVE ZUCTOVACI SAZBY -  Vyhledani pripojovaciho mista, body stávající zemnící soustavy - Ochrana objektu před bleskem a uzemnění, doplnění stávající soustavy - začátek</t>
  </si>
  <si>
    <t>HODINOVE ZUCTOVACI SAZBY -  Napojeni na stavajici zarizeni - stávající jímací, svodová a zemnící soustava objektu - Ochrana objektu před bleskem a uzemnění, doplnění stávající soustavy - začátek</t>
  </si>
  <si>
    <t>VYTÝČENÍ TRATI -  Venkovní vedení nn v přehledném terénu</t>
  </si>
  <si>
    <t>km</t>
  </si>
  <si>
    <t>VYTRHÁNÍ DLAŽBY -  Betonové dlaždice, spáry nezalité</t>
  </si>
  <si>
    <t>HLOUBENÍ KABELOVÉ RÝHY -  Zemina třídy 4, šíře 300mm,hloubka 800mm</t>
  </si>
  <si>
    <t>ZÁHOZ KABELOVÉ RÝHY -  Zemina třídy 4, šíře 300mm,hloubka 800mm</t>
  </si>
  <si>
    <t>ZÁHOZ KABELOVÉ RÝHY - Uložení dlaždic do původního okapového chodníku</t>
  </si>
  <si>
    <t>FOLIE VÝSTRAŽNÁ Z PVC -  Do šířky 20cm</t>
  </si>
  <si>
    <t>JÁMA PRO ULOŽENÍ ZEMNÍCÍ DESKY FeZn 2000x250x3mm -  Zemina třídy 3</t>
  </si>
  <si>
    <t>KOORDINACE POSTUPU PRACI - S pracovníky investora</t>
  </si>
  <si>
    <t>OCELOVÝ PÁSEK POZINKOVANÝ - FeZn30x4 (1.0 kg/m), pevně</t>
  </si>
  <si>
    <t>OCELOVÝ DRÁT POZINKOVANÝ - FeZn-D10 (0,62kg/m), pevně</t>
  </si>
  <si>
    <t>OCELOVÝ DRÁT POZINKOVANÝ - Svařovací práce pásek - pásek FeZn 30x4mm</t>
  </si>
  <si>
    <t>OCELOVÝ DRÁT POZINKOVANÝ - Svařovací materiál, broušení</t>
  </si>
  <si>
    <t>Montáž uzemňovacího vedení-doplňků -  obsyp vedení Bentonitem</t>
  </si>
  <si>
    <t>Montáž uzemňovacího vedení-doplňků - Nátěr zemnícího pásku asfaltovým nátěrem proti korozi</t>
  </si>
  <si>
    <t>SVORKA HROMOSVODNÍ, UZEMŇOVACÍ FeZn - SU univerzální FeZn</t>
  </si>
  <si>
    <t>SVORKA HROMOSVODNÍ, UZEMŇOVACÍ FeZn - SS spojovací FeZn</t>
  </si>
  <si>
    <t>MĚDĚNÝ DRÁT - Drát 8 Cu T/2 drát o 8mm Cu T/2 (0,45kg/m) polotvrdý, pevně</t>
  </si>
  <si>
    <t>SVORKA HROMOSVODNÍ,UZEMŇOVACÍ - SZa Cu zkušební Cu</t>
  </si>
  <si>
    <t>SVORKA HROMOSVODNÍ,UZEMŇOVACÍ - SK Cu křížová Cu</t>
  </si>
  <si>
    <t>SVORKA HROMOSVODNÍ,UZEMŇOVACÍ - SP Cu připojovací Cu</t>
  </si>
  <si>
    <t>SVORKA HROMOSVODNÍ,UZEMŇOVACÍ - SPb Cu připojovací Cu</t>
  </si>
  <si>
    <t>SVORKA HROMOSVODNÍ,UZEMŇOVACÍ - KRABICE EL. DO ZATEPLENÍ, nehořlavá, netříštivá, s víčkem pro svorku zkušební</t>
  </si>
  <si>
    <t>SVORKA HROMOSVODNÍ,UZEMŇOVACÍ - OCHRANNÁ TRUBKA nehořlavá ohebná netříštivá vnitřní průměr 31,2mm</t>
  </si>
  <si>
    <t>PODPĚRA VEDENÍ - PV 14 Cu pod hřebenáče Cu</t>
  </si>
  <si>
    <t>PODPĚRA VEDENÍ - PV 11c Cu pod tašky Cu, L 420mm</t>
  </si>
  <si>
    <t>PODPĚRA VEDENÍ - PV 1a-15 Cu do dřeva nebo zdiva Cu, L 150mm</t>
  </si>
  <si>
    <t>SVORKA HROMOSVODNÍ,UZEMŇOVACÍ - SOc Cu na okapové žlaby Cu</t>
  </si>
  <si>
    <t>Montáž hromosvodného vedení - svorek -  se 3 a více šrouby</t>
  </si>
  <si>
    <t>OSTATNÍ - Plech olověný plech olověný 0,6 mm</t>
  </si>
  <si>
    <t>ZEMNIČE - ZT 1,5t zemnící tyč z "T" profilu, L 1500mm</t>
  </si>
  <si>
    <t>MONTÁŽNÍ PRÁCE -  štítek pro označení svodu</t>
  </si>
  <si>
    <t>MONTÁŽNÍ PRÁCE -  tvarování mont.dílu</t>
  </si>
  <si>
    <t xml:space="preserve"> Montáže jinde nespecifikované - osazení stávajících svodů pod omítku</t>
  </si>
  <si>
    <t>Montáž nespecifikovaná</t>
  </si>
  <si>
    <t>Automobilová plošina 16m, přesun, hodinová sazba</t>
  </si>
  <si>
    <t xml:space="preserve"> Zabezpečení pracoviště</t>
  </si>
  <si>
    <t>Dokumentace skutečného stavu Ochrana objektu před bleskem a uzemnění</t>
  </si>
  <si>
    <t>Zkoušky a prohlídky elektrických rozvodů a zařízení celková prohlídka a vyhotovení revizní zprávy pro objem montážních prací</t>
  </si>
  <si>
    <t>M21</t>
  </si>
  <si>
    <t>MONTÁŽE SILNOPROUD CELKEM</t>
  </si>
  <si>
    <t>Základní rozpočtové náklady stav. objektu celkem (bez DPH) :</t>
  </si>
  <si>
    <t>REKAPITULACE ROZPOČTU</t>
  </si>
  <si>
    <t>Oddíl</t>
  </si>
  <si>
    <t>Název oddílu / řemeslného oboru</t>
  </si>
  <si>
    <t>BEZ DPH</t>
  </si>
  <si>
    <t>Montáže silnoproud</t>
  </si>
  <si>
    <t>MONTÁŽNÍ PRÁCE CELKEM</t>
  </si>
  <si>
    <t>Základní rozpočtové náklady stavebního objektu celkem</t>
  </si>
  <si>
    <t>KRYCÍ LIST ROZPOČTU</t>
  </si>
  <si>
    <t>Kód objektu:</t>
  </si>
  <si>
    <t>Název objektu:</t>
  </si>
  <si>
    <t>JKSO:</t>
  </si>
  <si>
    <t>Cenová úroveň:</t>
  </si>
  <si>
    <t>SO-06</t>
  </si>
  <si>
    <t>Elektroinstalace</t>
  </si>
  <si>
    <t/>
  </si>
  <si>
    <t>2022/II</t>
  </si>
  <si>
    <t>Kód stavby:</t>
  </si>
  <si>
    <t>Název stavby:</t>
  </si>
  <si>
    <t>SKP:</t>
  </si>
  <si>
    <t>Účelová M.J:</t>
  </si>
  <si>
    <t>Revitalizace budovy Společenský dům Hodslavice</t>
  </si>
  <si>
    <t>Projektant:</t>
  </si>
  <si>
    <t>Objednatel:</t>
  </si>
  <si>
    <t>Počet listů:</t>
  </si>
  <si>
    <t>Zpracovatel:</t>
  </si>
  <si>
    <t>MGA: Jakub Červenka</t>
  </si>
  <si>
    <t>Obec Hodslavice</t>
  </si>
  <si>
    <t>Jiří Marek</t>
  </si>
  <si>
    <t>Počet účel. měrných jednotek:</t>
  </si>
  <si>
    <t>Náklady na měrnou jednotku:</t>
  </si>
  <si>
    <t>Zakázkové čís.:</t>
  </si>
  <si>
    <t>Zhotovitel:</t>
  </si>
  <si>
    <t>ROZPOČTOVÉ NÁKLADY</t>
  </si>
  <si>
    <t>Základní rozpočtové náklady (ZRN)</t>
  </si>
  <si>
    <t>Vedlejší rozpočtové náklady (VRN)</t>
  </si>
  <si>
    <t>Dodávka celkem</t>
  </si>
  <si>
    <t>Montáž celkem</t>
  </si>
  <si>
    <t>Z</t>
  </si>
  <si>
    <t>HSV celkem</t>
  </si>
  <si>
    <t>R</t>
  </si>
  <si>
    <t>PSV celkem</t>
  </si>
  <si>
    <t>N</t>
  </si>
  <si>
    <t>Instalace</t>
  </si>
  <si>
    <t>:</t>
  </si>
  <si>
    <t>Montáže</t>
  </si>
  <si>
    <t>ZRN celkem</t>
  </si>
  <si>
    <t>I: Projektové práce</t>
  </si>
  <si>
    <t>II: Technologie</t>
  </si>
  <si>
    <t>VII: Mobiliář</t>
  </si>
  <si>
    <t>ZRN+I+II+VII</t>
  </si>
  <si>
    <t>Ztížené výrobní podmínky</t>
  </si>
  <si>
    <t>%</t>
  </si>
  <si>
    <t>Oborová přirážka</t>
  </si>
  <si>
    <t>Přesun stavebních kapacit</t>
  </si>
  <si>
    <t>Mimostaveništní doprava</t>
  </si>
  <si>
    <t>Zařízení staveniště</t>
  </si>
  <si>
    <t>Ostatní rozpočtové náklady (ORN)</t>
  </si>
  <si>
    <t>Doplňkové rozpočtové náklady (DRN)</t>
  </si>
  <si>
    <t>VRN celkem</t>
  </si>
  <si>
    <t>ORN celkem</t>
  </si>
  <si>
    <t>DRN celkem</t>
  </si>
  <si>
    <t>Náklady celkem</t>
  </si>
  <si>
    <t>Vypracoval</t>
  </si>
  <si>
    <t>Za zhotovitele</t>
  </si>
  <si>
    <t>Za objednatele</t>
  </si>
  <si>
    <t>Jméno:</t>
  </si>
  <si>
    <t>Datum:</t>
  </si>
  <si>
    <t>Podpis:</t>
  </si>
  <si>
    <t>Základ pro DPH</t>
  </si>
  <si>
    <t>%  činí :</t>
  </si>
  <si>
    <t>Kč</t>
  </si>
  <si>
    <t>DPH</t>
  </si>
  <si>
    <t>CENA ZA OBJEKT CELKEM VČETNĚ DPH:</t>
  </si>
  <si>
    <t>Poznámky:</t>
  </si>
  <si>
    <t>Objekt : SO-05 - ZTI</t>
  </si>
  <si>
    <t>HSV:</t>
  </si>
  <si>
    <t>oddíl 1</t>
  </si>
  <si>
    <t>Zemní práce:</t>
  </si>
  <si>
    <t>139601102R00</t>
  </si>
  <si>
    <t>Ruční výkop jam, rýh a šachet v hornině 3 s přehozením</t>
  </si>
  <si>
    <t>m3</t>
  </si>
  <si>
    <t>139711101R00</t>
  </si>
  <si>
    <t>Vykopávka v uzavřených prostorách v hornině 1-4 s naložením</t>
  </si>
  <si>
    <t>162701105R00</t>
  </si>
  <si>
    <t>Vodorovné přemístění výkopku z horniny 1 až 4, na vzdálenost přes 9 000  do 10 000 m</t>
  </si>
  <si>
    <t>162201203R00</t>
  </si>
  <si>
    <t>Vodorovné přemístění výkopku z horniny 1 až 4, kolečkem, na vzdálenost do 10 m</t>
  </si>
  <si>
    <t>162201210R00</t>
  </si>
  <si>
    <t>Vodorovné přemístění výkopku příplatek za každých dalších 10 m   z horniny 1 až 4, kolečkem</t>
  </si>
  <si>
    <t>167101201R00</t>
  </si>
  <si>
    <t>Nakládání, skládání, překládání neulehlého výkopku nakládání, skládání, překládání neulehléno výkopku nebo zeminy - ručně   z horniny 1 až 4</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</si>
  <si>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</si>
  <si>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</si>
  <si>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</si>
  <si>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</si>
  <si>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175101101RT2</t>
  </si>
  <si>
    <t>Obsyp potrubí bez prohození sypaniny, s dodáním štěrkopísku frakce 0 - 22 mm</t>
  </si>
  <si>
    <t>199000002R00</t>
  </si>
  <si>
    <t>Poplatky za skládku horniny 1- 4, skupina 17 05 04 z Katalogu odpadů</t>
  </si>
  <si>
    <t>ZEMNÍ PRÁCE CELKEM</t>
  </si>
  <si>
    <t>oddíl 4</t>
  </si>
  <si>
    <t>Vodorovné konstrukce:</t>
  </si>
  <si>
    <t>451573111R00</t>
  </si>
  <si>
    <t>Lože pod potrubí, stoky a drobné objekty z písku a štěrkopísku  do 65 mm</t>
  </si>
  <si>
    <t>M3</t>
  </si>
  <si>
    <t>VODOROVNÉ KONSTRUKCE CELKEM</t>
  </si>
  <si>
    <t>oddíl 63</t>
  </si>
  <si>
    <t>Podlahy:</t>
  </si>
  <si>
    <t>979990107R00</t>
  </si>
  <si>
    <t>Poplatek za skládku směs betonu,cihel a dřeva, skupina 17 09 04 z Katalogu odpadů</t>
  </si>
  <si>
    <t>t</t>
  </si>
  <si>
    <t>630300010RAA</t>
  </si>
  <si>
    <t>Výměna podlahy betonové vybourání dlažby a podkladního betonu, zřízení nové podlahy s keramickou dlažbou</t>
  </si>
  <si>
    <t>PODLAHY CELKEM</t>
  </si>
  <si>
    <t>oddíl 8</t>
  </si>
  <si>
    <t>Potrubí:</t>
  </si>
  <si>
    <t>871313121R00</t>
  </si>
  <si>
    <t>Montáž potrubí z trub z plastů těsněných gumovým kroužkem  DN 150 mm</t>
  </si>
  <si>
    <t>871373121R00</t>
  </si>
  <si>
    <t>Montáž potrubí z trub z plastů těsněných gumovým kroužkem  DN 300 mm</t>
  </si>
  <si>
    <t>877353121R00</t>
  </si>
  <si>
    <t>Montáž tvarovek na potrubí z trub z plastů těsněných gumovým kroužkem odbočných DN 200 mm</t>
  </si>
  <si>
    <t>877313123R00</t>
  </si>
  <si>
    <t>Montáž tvarovek na potrubí z trub z plastů těsněných gumovým kroužkem jednoosých DN 150 mm</t>
  </si>
  <si>
    <t>pc03</t>
  </si>
  <si>
    <t>Napojení nové dešťové kanalizace na stávající vč.sond</t>
  </si>
  <si>
    <t>kpl</t>
  </si>
  <si>
    <t>28611160.AR</t>
  </si>
  <si>
    <t>trubka plastová kanalizační PVC; hladká, s hrdlem; Sn 4 kN/m2; D = 250,0 mm; s = 6,20 mm; l = 1000,0 mm</t>
  </si>
  <si>
    <t>28651652.AR</t>
  </si>
  <si>
    <t>koleno PVC; 45,0 °; D = 110,0 mm; s 1 hrdlem</t>
  </si>
  <si>
    <t>28651700.AR</t>
  </si>
  <si>
    <t>odbočka PVC; 45,0 °; d1 = 110 mm; d2 = 110 mm; l = 290 mm; hladká, hrdlovaná; DN 100,0 mm; DN2 100 mm</t>
  </si>
  <si>
    <t>28651701.AR</t>
  </si>
  <si>
    <t>odbočka PVC; 45,0 °; d1 = 125 mm; d2 = 110 mm; l = 300 mm; hladká, hrdlovaná; DN 125,0 mm; DN2 100 mm</t>
  </si>
  <si>
    <t>892571111R00</t>
  </si>
  <si>
    <t>Zkoušky těsnosti kanalizačního potrubí zkouška těsnosti kanalizačního potrubí vodou   do DN 200 mm</t>
  </si>
  <si>
    <t>998276201R00</t>
  </si>
  <si>
    <t>Přesun hmot pro trubní vedení z trub plastových nebo sklolaminátových obsypaných kamenivem</t>
  </si>
  <si>
    <t>POTRUBÍ CELKEM</t>
  </si>
  <si>
    <t>oddíl 96</t>
  </si>
  <si>
    <t>Bourání konstrukcí:</t>
  </si>
  <si>
    <t>970051300R00</t>
  </si>
  <si>
    <t>Jádrové vrtání, kruhové prostupy v železobetonu jádrové vrtání , do D 300 mm</t>
  </si>
  <si>
    <t>BOURÁNÍ KONSTRUKCÍ CELKEM</t>
  </si>
  <si>
    <t>PSV:</t>
  </si>
  <si>
    <t>oddíl 767</t>
  </si>
  <si>
    <t>Kovové doplňkové konstrukce:</t>
  </si>
  <si>
    <t>767990010RAA</t>
  </si>
  <si>
    <t>Ostatní atypické kovové prvky do 5 kg/kus</t>
  </si>
  <si>
    <t>KOVOVÉ DOPLŇKOVÉ KONSTRUKCE CELKEM</t>
  </si>
  <si>
    <t>INSTALACE:</t>
  </si>
  <si>
    <t>oddíl 721</t>
  </si>
  <si>
    <t>Kanalizace vnitřní:</t>
  </si>
  <si>
    <t>721176102R00</t>
  </si>
  <si>
    <t>Potrubí HT připojovací vnější průměr D 40 mm, tloušťka stěny 1,8 mm, DN 40</t>
  </si>
  <si>
    <t>721290111R00</t>
  </si>
  <si>
    <t>Zkouška těsnosti kanalizace v objektech vodou, DN 125</t>
  </si>
  <si>
    <t>998721201R00</t>
  </si>
  <si>
    <t>Přesun hmot pro vnitřní kanalizaci v objektech výšky do 6 m</t>
  </si>
  <si>
    <t>KANALIZACE VNITŘNÍ CELKEM</t>
  </si>
  <si>
    <t>oddíl 724</t>
  </si>
  <si>
    <t>Strojní vybavení ZTI:</t>
  </si>
  <si>
    <t>724149101R00</t>
  </si>
  <si>
    <t>Čerpadla vodovodní strojní montáž čerpadel pnorných bez potrubí a příslušnství   o výkonu do 40 l</t>
  </si>
  <si>
    <t>kus</t>
  </si>
  <si>
    <t>pc01</t>
  </si>
  <si>
    <t>Ponorné čerpadlo s plovákem</t>
  </si>
  <si>
    <t>pc02</t>
  </si>
  <si>
    <t>Napojení čerpadla na přívod elektro včetně všech komponentů pro připojení čerpadla, 230 V, příkon cca 1 kW</t>
  </si>
  <si>
    <t>soubor</t>
  </si>
  <si>
    <t>pc04</t>
  </si>
  <si>
    <t>Úprava stávajícího poklopu:bude opatřen průchodkami pro hadici a kabeláž k čerpadlu</t>
  </si>
  <si>
    <t>998724201R00</t>
  </si>
  <si>
    <t>Přesun hmot pro strojní vybavení v objektech výšky do 6 m</t>
  </si>
  <si>
    <t>STROJNÍ VYBAVENÍ ZTI CELKEM</t>
  </si>
  <si>
    <t>oddíl 725</t>
  </si>
  <si>
    <t>Zařizovací předměty ZTI:</t>
  </si>
  <si>
    <t>725850145R00</t>
  </si>
  <si>
    <t>Ventily odpadní pro klimatizační vzduchotechnické jednotky, odvody kondenzátu z komínů, materiál PP, odpad vodorovný; vodní zápach. uzávěrka, D 40 mm, včetnně dodávky materiálu</t>
  </si>
  <si>
    <t>998725201R00</t>
  </si>
  <si>
    <t>Přesun hmot pro zařizovací předměty v objektech výšky do 6 m</t>
  </si>
  <si>
    <t>ZAŘIZOVACÍ PŘEDMĚTY ZTI CELKEM</t>
  </si>
  <si>
    <t>Zemní práce</t>
  </si>
  <si>
    <t>Vodorovné konstrukce</t>
  </si>
  <si>
    <t>Podlahy</t>
  </si>
  <si>
    <t>Potrubí</t>
  </si>
  <si>
    <t>Bourání konstrukcí</t>
  </si>
  <si>
    <t>HSV CELKEM</t>
  </si>
  <si>
    <t>Kovové doplňkové konstrukce</t>
  </si>
  <si>
    <t>PSV CELKEM</t>
  </si>
  <si>
    <t>Zdravotně technické instalace</t>
  </si>
  <si>
    <t>INSTALACE CELKEM</t>
  </si>
  <si>
    <t>SO-05</t>
  </si>
  <si>
    <t>ZTI</t>
  </si>
  <si>
    <t>Provoz investora</t>
  </si>
  <si>
    <t>Kompletační činnost</t>
  </si>
  <si>
    <t>Ostatní VRN</t>
  </si>
  <si>
    <t>Rezerva</t>
  </si>
  <si>
    <t>Objekt : SO-04 - Vzduchotechnika</t>
  </si>
  <si>
    <t>oddíl M24</t>
  </si>
  <si>
    <t>Montáže vzduchotechniky:</t>
  </si>
  <si>
    <t>1.1a</t>
  </si>
  <si>
    <t>Přívodní jednotka čestvovzdušná-první část, průtok 3.000 m3/h/3.000m3/h  strana obsluhy: přívodní část levá, odvodní část pravá  Sestava jednotky přívodní část :  - připojovací díl (pružná manžeta, sání do čela), pozink. uzavírací klapka se servopohonem,   -1° filtrace vzduchu (kapsový filtr, třída filtru M5, vyjímání do boku),  - komora ZZT deskový s obtokem, výkon 28,1 kW, účinnost 76,0% zima, včetně eliminátoru kapek. Kondenzátní vana z ocelového nerezavějícícho plechu s odpadním hrdlem, sifon,   -pružný spoj   -základní rám jednotky výšky cca 150 mm, jednotka osazená na nožičkách  Sestava jednotky odvodní část :  - připojovací díl (pružná manžeta, sání do čela), pozink. uzavírací klapka se servopohonem ( dodávka MaR),   - komora ZZT deskový s obtokem,Kondenzátní vana z ocelového nerezavějícícho plechu s odpadním hrdlem, sifon,   -ventilátor odvodního vzduchu ex. tlak 600 Pa, 400V, - ventilátor s volným oběžným kolem bez spirální skříně (jednootáčkový elektromotor pro řízení frekvenčním měničem otáček, spínač pro opravy, silentbloky),_x000D_
Třída účinosti motoru IE3_x000D_
-pružný spoj _x000D_
limitní rozměry jednotky (š x v x d) 765 x 1870 x 2697 mm_x000D_
provedení - vnitřně čistitelné, bez vyčnívajících částí zachytávající nečistoty,_x000D_
- plášť v oblasti rosného bodu tepelně oddělen _x000D_
- tloustka steny pláste 60mm_x000D_
- Trída tesnosti oplástení L1 (Model box)_x000D_
- Trída tesnosti oplástení L1 (Reálná jednotka) _x000D_
- vlastnosti plástě podle prEN 1886 (2007)_x000D_
- mechanická stabilita D1_x000D_
- těsnost plástě L2_x000D_
- těsnost obtoku filtru F9_x000D_
- tepelná izolace T2_x000D_
- faktor tepelných mostů TB3_x000D_
strana obsluhy do boku_x000D_
rychlost  max 2,0 m/s_x000D_
Splňovat nařízení EU č.1253/2014 (větrací VZT jednotky)_x000D_
Certfikace Eurovent_x000D_
splňuje požadavky ErP 2018</t>
  </si>
  <si>
    <t>1.1b</t>
  </si>
  <si>
    <t>Přívodní jednotka čestvovzdušná-druhá část, průtok 3.000 m3/h/3.000m3/h  strana obsluhy: přívodní část levá, odvodní část pravá  Sestava jednotky přívodní část :  -připojovací díl (pružná manžeta, sání do čela)  -ventilátor přiváděného vzduchu ex. tlak 600 Pa, 400V, - ventilátor s volným oběžným kolem bez spirální skříně (jednootáčkový elektromotor pro řízení frekvenčním měničem otáček,  servisní spínač pro opravy, silentbloky),  Třída účinosti motoru IE3    - chladící komora, chl.výkon 20 kW -přímý výpar, výparník proplétaný. Kondenzátní vana z ocelového nerezavějícího plechu s odpadním hrdlem, sifon, chladivo R410a,  - ohřívací komora, elektrický ohřívač, top.výkon 18 kW, složený ze dvou sekcí 6+12kW,    -2° filtrace vzduchu (kapsový filtr, třída filtru F7, vyjímání do boku),   -připojovací díl (pružná manžeta, výtlak do čela)  -základní rám jednotky výšky cca 150 mm, jednotka osazená na nožičkách  Sestava jednotky odvodní část :  - připojovací díl (pružná manžeta, sání do čela), pozink. uzavírací klapka se servopohonem ( dodávka MaR),   -1° filtrace vzduchu (kapsový filtr, třída filtru M5, vyjímání do boku),  -pružný spoj _x000D_
limitní rozměry jednotky (š x v x d) 765 x 1870 x 2889 mm_x000D_
provedení - vnitřně čistitelné, bez vyčnívajících částí zachytávající nečistoty,_x000D_
- plášť v oblasti rosného bodu tepelně oddělen _x000D_
- tloustka steny pláste 60mm_x000D_
- Trída tesnosti oplástení L1 (Model box)_x000D_
- Trída tesnosti oplástení L1 (Reálná jednotka) _x000D_
- vlastnosti plástě podle prEN 1886 (2007)_x000D_
- mechanická stabilita D1_x000D_
- těsnost plástě L2_x000D_
- těsnost obtoku filtru F9_x000D_
- tepelná izolace T2_x000D_
- faktor tepelných mostů TB3_x000D_
strana obsluhy do boku_x000D_
rychlost  max 2,0 m/s_x000D_
Splňovat nařízení EU č.1253/2014 (větrací VZT jednotky)_x000D_
Certfikace Eurovent_x000D_
splňuje požadavky ErP 2018</t>
  </si>
  <si>
    <t>1.1c</t>
  </si>
  <si>
    <t>Řídící jednotka závěsná  systém měření a regulace pro VZT jednotku  připojení k BMS  vzdálené komfortní ovládání  Frekvenční měnič přívod,   Frekvenční měnič odvod,   rozměr skříně 1200x750x300 mm  pro každý filtr použit diferenční snímač tlaku s signalizací při dosažení koncové tlakové ztráty   u rekuperátoru snímač namrzání-čidlo teploty  snímač kvality vzduchu v místnosti-snímač CO2  externí poruchový snímač (požární klapky)  seznam položek MaR:  servopohony u klapek VZT jednotek  snímače tlakové diference filtrů  snímáč namrzání  servopohon klapky bypassu  frekvenční měniče ventilátorů  čidlo teploty přívodního vzduchu  čidlo teploty v odtahovém potrubí  čidlo teploty venkovního vzduchu</t>
  </si>
  <si>
    <t>1.2a + 1.2b</t>
  </si>
  <si>
    <t>Venkovní kondenzační jednotka  (zdroj chladu pro  klimajednotku)  Kondenzační jednotka se scroll kompresorem s invertním řízením (24%-100%), chladivo R410A  Skříňová plechová konstrukce s práškově povrstveným povlakem,kde jsou výkonné kompresory v tichém provedení s předplněným ekologickým chladivem R410a.Jednotka je vybavena topením kompresoru a regulací pro zimní provoz. Propojení vnitřní a venkovní jednotky je Cu potrubím naplněným chladivem a opatřeným tepelnou izolací.  - kondenzační jednotka (tepelné čerpadlo) s horizontálním výstupem vzduchu se 2-axiálními ventilátory  - nominální chl.výkon Qch= 11,2 kW (min. EER 3.99) / nominální top.výkon Qt= 12,5 kW (min. COP 4.56)  - elektrický příkon Pch= 2.81 kW (Ti= 27°C DB - 18°C WB / Tex= 35°C, index 100%), rozvodné napětí: 1N~/230V/50Hz  - rozměry jednotky: výška -1345 mm, šířka -900 mm, hloubka -320 mm  - maximální hmotnost jednotky: 120 kg  - jmenovitý proud kompresoru RLA 15,9 A, obvodový proud MCAmax= 27,0 A, maximální jištění MFA - 32 A  - akustický tlak Lp v 1m od jednotky: max. 50 dB(A)  - jednotka je vybavena integrovanými kontakty pro beznapěťové řízení provozních režimů ze systému Měření a Regulace  -výparná teplota + 5°C  -plynulá regulace výkonu 24-100%  -ovládání signálem 0-10V  Venkovní provozní teplota: -15°C až +45°C,   Příslušenství:  Sada expanzního ventilu pro kondenzační jednotku  Kabelový ovladač pro parametrizaci řídícího modulu a servisní účely  Řídící modul pro kondenzační jednotku</t>
  </si>
  <si>
    <t>1.2c</t>
  </si>
  <si>
    <t>Řídící modul pro kondenzační jednotku  - analogové řízení kondenzační jednotky signálem 0-10V v 5-výkonových krocích se změnou vypařovací teploty v rozsahu Tv= 6°C - 8.5°C - 11°C - 13°C  - řídící modul je standardně vybaven digitálními vstupy a výstupy:  1.) digitální vstup pro ovládání ZAP/VYP  2.) digitální výstup blokace chodu ventilátoru  3.) digitální výstup chodu  4.) digitální výstup poruchy  - silové napajení řídícího modulu 230V/50Hz (jištění 6A)  - rozměry modulu: výška - 132 mm, šířka - 400 mm, hloubka - 200 mm</t>
  </si>
  <si>
    <t>1.2d</t>
  </si>
  <si>
    <t>Sada expanzního ventilu pro kondenzační jednotku  - exp.ventil v rozsahu chladícího výkonu 10.0 kW až 12.3 kW  - rozměry exp.ventilu: výška - 401 mm, šířka - 215 mm, hloubka - 78 mm</t>
  </si>
  <si>
    <t>1.2e</t>
  </si>
  <si>
    <t>Kabelový ovladač pro parametrizaci řídícího modulu a servisní účely  - kabelový ovladač s připojením na řídící modul</t>
  </si>
  <si>
    <t>1.2f</t>
  </si>
  <si>
    <t>Měďené potrubí pro rozvod chladu pro jednotku -trasa ( kapalina + plyn) pro kondenzační jednotku, včetně  tepené izolace, tvarovek aj.</t>
  </si>
  <si>
    <t>1.2g</t>
  </si>
  <si>
    <t>Mars koryto   pro potrubí chladiva vedené po fasádě  POZN společné pro potrubí chladiva pro kondenzační jednotky 1.2a a 1.2b</t>
  </si>
  <si>
    <t>1.4 + 1.5</t>
  </si>
  <si>
    <t>Protipožární klapka  s mechanickým ovládáním a snímačem polohy  velikost: 400 x 400 mm  Požární klapky jsou uzávěry v potrubních rozvodech vzduchotechnických zařízení, které zabraňují šíření požáru a zplodin hoření z jednoho požárního úseku do druhého uzavřením vzduchovodů v místech osazení dle ČSN 73 0872. Zkoušky odolnosti klapek byly provedeny podle zkušební normy ČSN EN 1366-2. Klapky jako požární uzávěry vykazují dle normy ČSN 73 0804 a ČSN 73 0810  následující požární odolnosti podle způsobu zabudování:  • 90 minut – ve zděné nebo betonové stěně.  Skříň a díly klapky z pozinkovaného ocelového plechu s lisovanými přírubami. Čtyřhranné klapky mají 2 revizní otvory. Uzavírací list klapky ze speciálního izolačního materiálu neobsahující azbest. Těsnění listu proti pronikání kouře je silikonovým těsněním, současně je list klapky uložen do hmoty, která působením zvyšující se teploty zvětšuje svůj objem a vzduchovod neprodyšně uzavře. Umístění klapek musí být vždy takové, aby zachovalo stupeň požární odolnosti stěny, kterou potrubí prochází. Spáry mezi stěnou a skříní klapky se dotěsňují požárními ucpávkami.Mechanické spouštěcí zařízení, které obsahuje dvě tepelné pojistky. Jedna pojistka sleduje teplotu vzduchu vně, druhá uvnitř klapky. Při překročení teploty +72ºC jsou pojistky aktivovány a zpětná pružina přestaví list do polohy „zavřeno“.Signalizace polohy listu klapky „otevřeno“ a „zavřeno“ je zajištěna dvěma zabudovanými pevně nastavenými koncovými spinači  včetně instalační sady pro ukotvení</t>
  </si>
  <si>
    <t>Kulisový tlumič hluku  působí na principu absorbce v komoře, povrch kulis odolný proti otěru, max. rychlost do 10 m/s, nehořlavá minerální vlna (stavební třída A),skříň z pozinkovaného ocelového plechu,  oboustranně s připojovacím rámem, se zaoblenými konci kulis, včetně upevňovacího materiálu)  Technické údaje :  průtok: 3000 m3/hod  šířka: 600 mm  výška:500 mm  délka: 500 mm  šířka kulis: 200mm  počet kulis: 2  vložený útlum při 250 Hz.: 10 dB  třída těsnosti A dle EN12 237</t>
  </si>
  <si>
    <t>1.7 a 1.8</t>
  </si>
  <si>
    <t>Kulisový tlumič hluku  působí na principu absorbce v komoře, povrch kulis odolný proti otěru, max. rychlost do 10 m/s, nehořlavá minerální vlna (stavební třída A),skříň z pozinkovaného ocelového plechu,  oboustranně s připojovacím rámem, se zaoblenými konci kulis, včetně upevňovacího materiálu)  Technické údaje :  průtok: 3000 m3/hod  šířka: 600 mm  výška:500 mm  délka: 1500 mm  šířka kulis: 200mm  počet kulis: 2  vložený útlum při 250 Hz.: 30 dB  třída těsnosti A dle EN12 237</t>
  </si>
  <si>
    <t>Kulisový tlumič hluku  působí na principu absorbce v komoře, povrch kulis odolný proti otěru, max. rychlost do 10 m/s, nehořlavá minerální vlna (stavební třída A),skříň z pozinkovaného ocelového plechu,  oboustranně s připojovacím rámem, se zaoblenými konci kulis, včetně upevňovacího materiálu)  Technické údaje :  průtok: 3000 m3/hod  šířka: 450 mm  výška:600 mm  délka: 1000 mm  šířka kulis: 300mm  počet kulis: 1  vložený útlum při 250 Hz.: 18 dB  třída těsnosti A dle EN12 237</t>
  </si>
  <si>
    <t>Kulisový tlumič hluku  působí na principu absorbce v komoře, povrch kulis odolný proti otěru, max. rychlost do 10 m/s, nehořlavá minerální vlna (stavební třída A),skříň z pozinkovaného ocelového plechu,  oboustranně s připojovacím rámem, se zaoblenými konci kulis, včetně upevňovacího materiálu)  Technické údaje :  průtok: 3000 m3/hod  šířka: 450 mm  výška:650 mm  délka: 1500 mm  šířka kulis: 100mm  počet kulis: 3  vložený útlum při 250 Hz.: 26 dB  třída těsnosti A dle EN12 237</t>
  </si>
  <si>
    <t>Regulační klapka rozměru 400 x 400 -pozink  pro vzt potrubí tř. těsnosti A  ovládání ruční s aretací polohy</t>
  </si>
  <si>
    <t>Regulační klapka rozměru 400 x 200 -pozink  pro vzt potrubí tř. těsnosti A  ovládání ruční s aretací polohy</t>
  </si>
  <si>
    <t>Malý plastový nástěnný ventilátor  průtok 60 m3/h  Dvouotáčkový radiální ventilátor je určeny pro povrchovou nebo zapuštěnou montáž do stropu.  Skříň vyrobená z plastu v RAL9010 je odolná vůči UV záření a nárazům. Pod čelním panelem je umístěný filtr, který lze v případě zanesení snadno vyjmout a vyčistit. Radiální oběžné kolo s dopředu zahnutými lopatkami zaručuje dostatečný výkon, aerodynamické vlastnosti, nízkou hlučnost a zvýšenou účinnost. Motor je vybaveny integrovanou tepelnou ochranou. Spolehlivý a tichý provoz motoru je zajištěn pomocí kuličkových ložisek. Na výstupním hrdle je osazena zpětná klapka vyrobena z plastové folie.  Ventilátor lze provozovat na nízké otáčky nebo vysoké otáčky pomocí externího přepínače (spřahnut se světlem).  • Radiální 2-ot. ventilátor  • Povrchová nebo zapuštěná montáž  • Třída krytí IPX4  • Integrovaná zpětná klapka a filtr  Pro snadnou stropní instalaci bude včetně sady montážních konzolí.</t>
  </si>
  <si>
    <t>Přetlaková žaluzie průměr 100mm  • Přetlaková žaluzie na výtlak vzduchu  • Samočinné otvírání a zavírání listů  • Odolná proti povětrnostním vlivům (UV-odolná)  • Rozsah teplot -30°C až +60° C  • Včetně montážní sady  Samočinná přetlaková žaluzie je určena pro svislou montáž na vnější stěnu. Má profilované listy a pracuje velmi dobře i při nízkých rychlostech vzduchu. Maximální rychlost vzduchu je 12 m/s. Přetlaková žaluzie je vyrobena ze super polyamidového materiálu odolného proti povětrnostním vlivům a proti ultrafialovému záření. Součástí dodávky jsou šrouby a hmoždinky.  Barva: bílá RAL 9010</t>
  </si>
  <si>
    <t>Obdélníková výustka odvodní.  rozměr 500x150 mm  Popis:  Obdélníková s nastavitelnými lamelami pro přívod i odvod vzduchu. Nastavitelné lamely umožňují individuální změny plochy a tím vyrovnání a nastavení objemových průtoků. Provedení odolné proti korozi z pozink. oceli natřeno bílým vypalovacím lakem nebo Al materiálu opatřeným stříbrným eloxem. Každá mřížka bude vybavena regulací průtoku a vybavena ústrojím pro uchycení do potrubí.  průtok: 375 m3/h  RAL 9010</t>
  </si>
  <si>
    <t>Textilní vyústka půlkruhová, s mikroperforací  délky 12400mm, napojení na čtyřhranné VZT potrubí 400x400, napojení shora.  Dispoziční přetlak 75 Pa  osazená pod stropem  odstín bude upřesněn zákazníkem před objednáním  včetně všech nezbytných profilů, napínačů a spojek  včetně příruby pro dopojení na VZT potrubí  viz příloha</t>
  </si>
  <si>
    <t>Nasávací komora tepelně izolovaná s protidešťovou žaluzií  velikost: 800 x 1000 mm-hloubky 600mm  opatřena nástavcem 450x650/50 mm pro dopojení na VZT potrubí  Protidešťová žaluzie  velikost: 800 x 1000 mm  K ochraně před přímo působícím deštěm a vnikáním listí a ptáků do vstupního otvoru vzduchotechnických zařízení, sestávající z prvků rámu s nasazenými lamelovými profily proti dešti a vzadu nasazené mřížky z vlnitého drátu, s rámem a veškerým dalším příslušenstvím.  barevný odstín dle stavby, rychlost vzduchu do 2,5 m/s  třída těsnosti A  dle EN12 237</t>
  </si>
  <si>
    <t>Protidešťová žaluzie výfuková 450x400mm  se síťkou proti hmyzu  RAL dle odstínu stavby</t>
  </si>
  <si>
    <t>Čtyřhranné a kruhové potrubí ocelové pozinkované   z pozinkovaného plechu, s diagonálním vyztužením, z pozinkovaných profilů a rohů z úhelníků.  Třída těsnosti A dle EN12 237, Tloušťka plechu a tlaková třída podle DIN 24190/DIN 24191.   Oblouky o šířce větší jak 500 mm osadit vodícími plechy.  Odbočky a rozbočky osadit regulačními plechy.  Procento tvarovek : 40%  včetně spojovacího a těsnícího materiálu</t>
  </si>
  <si>
    <t xml:space="preserve"> 1.20a</t>
  </si>
  <si>
    <t>Kruhové SPIRO potrubí, tř. těsnosti A dle EN 12237</t>
  </si>
  <si>
    <t xml:space="preserve"> 1.21</t>
  </si>
  <si>
    <t>Tepelná izolace potrubí  na bázi kaučuku  např. Kaiflex tl.19 mm, pro izolaci potrubí čerstvého vzduchu, včetně lepidla,s Al polepem</t>
  </si>
  <si>
    <t xml:space="preserve"> 1.21a</t>
  </si>
  <si>
    <t>Protihluková a tepelná izolace potrubí.  Vnitřní tepelná izolace z desek z minerální vaty,  na povrchu s Al-polepem, uchycená na potrubí lepením, velké spodní plochy navíc uchyceny na pomocné trny.  Hustota 90 kg/m3  Tloušťka vrstvy izolace: 80 mm</t>
  </si>
  <si>
    <t xml:space="preserve"> 1.21b</t>
  </si>
  <si>
    <t>Protihluková a tepelná izolace potrubí.  Vnitřní tepelná izolace z desek z minerální vaty,  na povrchu s Al-polepem, uchycená na potrubí lepením, velké spodní plochy navíc uchyceny na pomocné trny.  Hustota 40 kg/m3  Tloušťka vrstvy izolace: 40 mm</t>
  </si>
  <si>
    <t xml:space="preserve"> 1.22</t>
  </si>
  <si>
    <t>Spojovací a těsnicí materiál vzt potrubí.  Pozinkované šrouby, matice podložky, spony, smršťovací pásky za   studena, tmely bez silikonu.</t>
  </si>
  <si>
    <t xml:space="preserve"> 1.23</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</si>
  <si>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</si>
  <si>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Inženýrská a kompletační činnost</t>
  </si>
  <si>
    <t>Vypracování dílenské dokumentace +  dokumentace skutečného provedení stavby</t>
  </si>
  <si>
    <t>Předávací dokumentace</t>
  </si>
  <si>
    <t>Štítky směru proudění</t>
  </si>
  <si>
    <t>Pomocné lešení a montážní plošiny pro montáž VZT zařízení</t>
  </si>
  <si>
    <t>Tmel akrylátový na dotěsnění netěsností při montáži</t>
  </si>
  <si>
    <t>Nátěry</t>
  </si>
  <si>
    <t xml:space="preserve">Zaregulování systému VZT </t>
  </si>
  <si>
    <t>Zprovoznění zařízení</t>
  </si>
  <si>
    <t>Zaškolení obsluhy a údržby</t>
  </si>
  <si>
    <t>M24</t>
  </si>
  <si>
    <t>MONTÁŽE VZDUCHOTECHNIKY CELKEM</t>
  </si>
  <si>
    <t>Montáže vzduchotechniky</t>
  </si>
  <si>
    <t>SO-04</t>
  </si>
  <si>
    <t>Vzduchotechnika</t>
  </si>
  <si>
    <t>Objekt : SO-03 - Vytápění</t>
  </si>
  <si>
    <t>oddíl 2</t>
  </si>
  <si>
    <t>Základy a zvláštní zakládání:</t>
  </si>
  <si>
    <t>733110806R00</t>
  </si>
  <si>
    <t>Demontáž potrubí z ocelových trubek závitových přes 15 do DN 32</t>
  </si>
  <si>
    <t>733161904R00</t>
  </si>
  <si>
    <t>Oprava rozvodu potrubí z měděných trubek propojení měděného potrubí, D 22 mm</t>
  </si>
  <si>
    <t>733163104R00</t>
  </si>
  <si>
    <t>Potrubí z měděných trubek měděné potrubí, D 22 mm, s 1,0 mm, pájení pomocí kapilárních pájecích tvarovek</t>
  </si>
  <si>
    <t>733167001R00</t>
  </si>
  <si>
    <t>Příplatek k ceně za zhotovení přípojky z trubek měděných D 15 mm, tloušťka stěny 1 mm</t>
  </si>
  <si>
    <t>733190306R00</t>
  </si>
  <si>
    <t xml:space="preserve">Tlakové zkoušky potrubí ocelových závitových, plastových, měděných do D 35 </t>
  </si>
  <si>
    <t>909      R00</t>
  </si>
  <si>
    <t>Hzs-nezmeritelne stavebni prace</t>
  </si>
  <si>
    <t>h</t>
  </si>
  <si>
    <t>998733201R00</t>
  </si>
  <si>
    <t>Přesun hmot pro rozvody potrubí v objektech výšky do 6 m</t>
  </si>
  <si>
    <t>ZÁKLADY A ZVLÁŠTNÍ ZAKLÁDÁNÍ CELKEM</t>
  </si>
  <si>
    <t>979951112R00</t>
  </si>
  <si>
    <t>Výkup kovů železný šrot, tloušťky nad 4 mm</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</si>
  <si>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</si>
  <si>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</si>
  <si>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</si>
  <si>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</si>
  <si>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</si>
  <si>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</si>
  <si>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</si>
  <si>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</si>
  <si>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</si>
  <si>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</si>
  <si>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oddíl 734</t>
  </si>
  <si>
    <t>Armatury ÚT:</t>
  </si>
  <si>
    <t>734200821R00</t>
  </si>
  <si>
    <t xml:space="preserve">Demontáž závitových armatur se dvěma závity, do G 1/2" </t>
  </si>
  <si>
    <t>734266422R00</t>
  </si>
  <si>
    <t>Šroubení pro radiátory typu VK dvoutrubkový systém s vypouštěním, přímé, bronzové, DN EK 20x15, PN 10, včetně dodávky materiálu</t>
  </si>
  <si>
    <t>734266772R00</t>
  </si>
  <si>
    <t>Šroubení svěrné pro měděné potrubí, mosazné, D 16 x EK, PN 10, včetně dodávky materiálu, Šroubení mosazné pro vytápění</t>
  </si>
  <si>
    <t>734291951R0V</t>
  </si>
  <si>
    <t>Montáž hlavic ručního/termostat.ovládání</t>
  </si>
  <si>
    <t>55137340RV</t>
  </si>
  <si>
    <t>Danfoss hlavice termostatická RAX-K  bílá</t>
  </si>
  <si>
    <t>998734201R00</t>
  </si>
  <si>
    <t>Přesun hmot pro armatury v objektech výšky do 6 m</t>
  </si>
  <si>
    <t>ARMATURY ÚT CELKEM</t>
  </si>
  <si>
    <t>oddíl 735</t>
  </si>
  <si>
    <t>Otopná tělesa:</t>
  </si>
  <si>
    <t>Regulace otopného systému při opravách vyregulování dvojregulačních ventilů a kohoutů s termostatickým ovládáním</t>
  </si>
  <si>
    <t>Otopná tělesa panelová montáž bez ohledu na počet desek, délky do 1600 mm, bez dodávky materiálu</t>
  </si>
  <si>
    <t>Otopná tělesa panelová montáž bez ohledu na počet desek, délky nad 1600 mm, bez dodávky materiálu</t>
  </si>
  <si>
    <t>Demontáž otopných těles panelových dvouřadých, stavební délky přes 1500 do 2820  mm</t>
  </si>
  <si>
    <t>Ostatní opravy otopných těles vyčištění otopných těles propláchnutím vodou   ocelových nebo hliníkových</t>
  </si>
  <si>
    <t>Ostatní opravy otopných těles odvzdušnění    otopných těles</t>
  </si>
  <si>
    <t>Ostatní opravy otopných těles napuštění vody do otopného systému včetně potrubí (bez kotle a ohříváků)   otopných těles</t>
  </si>
  <si>
    <t>Vypuštění vody z otopných soustav bez kotlů, ohříváků, zásobníků a nádrží</t>
  </si>
  <si>
    <t>Hzs-zkousky v ramci montaz.praci, Topná zkouška</t>
  </si>
  <si>
    <t>těleso otopné deskové ocelové; čelní deska hladká; v = 700 mm; l = 700 mm; hloubka tělesa 102 mm; způsob připojení pravé spodní; ventil kompakt; počet desek 2; počet přídavných přestupných ploch 2; připojovací rozteč 50 mm; tepel.výkon 1 289 W</t>
  </si>
  <si>
    <t>těleso otopné deskové ocelové; čelní deska hladká; v = 700 mm; l = 1 000 mm; hloubka tělesa 102 mm; způsob připojení pravé spodní; ventil kompakt; počet desek 2; počet přídavných přestupných ploch 2; připojovací rozteč 50 mm; tepel.výkon 1 841 W</t>
  </si>
  <si>
    <t>těleso otopné deskové ocelové; čelní deska hladká; v = 700 mm; l = 1 200 mm; hloubka tělesa 102 mm; způsob připojení pravé spodní; ventil kompakt; počet desek 2; počet přídavných přestupných ploch 2; připojovací rozteč 50 mm; tepel.výkon 2 209 W</t>
  </si>
  <si>
    <t>těleso otopné deskové ocelové; čelní deska hladká; v = 700 mm; l = 1 800 mm; hloubka tělesa 102 mm; způsob připojení pravé spodní; ventil kompakt; počet desek 2; počet přídavných přestupných ploch 2; připojovací rozteč 50 mm; tepel.výkon 3 314 W</t>
  </si>
  <si>
    <t>těleso otopné deskové ocelové; čelní deska hladká; v = 700 mm; l = 1 800 mm; hloubka tělesa 157 mm; způsob připojení pravé spodní; ventil kompakt; počet desek 3; počet přídavných přestupných ploch 3; připojovací rozteč 50 mm; tepel.výkon 4 766 W</t>
  </si>
  <si>
    <t>Přesun hmot pro otopná tělesa v objektech výšky do 6 m</t>
  </si>
  <si>
    <t>OTOPNÁ TĚLESA CELKEM</t>
  </si>
  <si>
    <t>Základy a zvláštní zakládání</t>
  </si>
  <si>
    <t>Ústřední vytápění</t>
  </si>
  <si>
    <t>SO-03</t>
  </si>
  <si>
    <t>Vytápění</t>
  </si>
  <si>
    <t>Objekt : SO-01 - Revitalizace budovy Společenský dům</t>
  </si>
  <si>
    <t>C-139211101-0</t>
  </si>
  <si>
    <t>VYKOPAVKY V UZAVR PROSTORACH TR 3 - protor strojovny</t>
  </si>
  <si>
    <t>CS RONET 2022 02</t>
  </si>
  <si>
    <t>C-132311000-0</t>
  </si>
  <si>
    <t>RUCNI HLOUBENI RYH HORNINA TR 4 - dešťová přípojka (odhadovaná výměra)</t>
  </si>
  <si>
    <t>C-132311009-0</t>
  </si>
  <si>
    <t>PRIPL ZA LEPIVOST HL RYH TR 4 RUCNI - dešťová přípojka (odhadovaná výměra)</t>
  </si>
  <si>
    <t>Y-170-9</t>
  </si>
  <si>
    <t>OBSYPY A ZASYPY POTRUBI - dešťová přípojka (odhadovaná výměra)</t>
  </si>
  <si>
    <t>C-120211100-0</t>
  </si>
  <si>
    <t>ODKOPANI ZDIVA V HORNINE TR 3 RUCNI - pro sanace kolem objketu - k postupu A</t>
  </si>
  <si>
    <t>C-120211109-0</t>
  </si>
  <si>
    <t>PRIPL ZA LEPIVOST ODKOP ZDI TR 3 RUC - pro sanace kolem objketu - k postupu A</t>
  </si>
  <si>
    <t>Y-170-6</t>
  </si>
  <si>
    <t>OBSYPY A ZASYPY OBJEKTU - pro sanace kolem objketu - k postupu A</t>
  </si>
  <si>
    <t>C-214971100-0</t>
  </si>
  <si>
    <t>ZRIZ PODKL VRSTVY Z GEOTEX V ROVINE - ochrana pod lešením</t>
  </si>
  <si>
    <t>M2</t>
  </si>
  <si>
    <t>H-67393223-1</t>
  </si>
  <si>
    <t>GEOTEXTILIE NETK GEONETEX S 300g/m2 - ochrana pod lešením</t>
  </si>
  <si>
    <t>oddíl 3</t>
  </si>
  <si>
    <t>Svislé konstrukce:</t>
  </si>
  <si>
    <t>C-310238211-0</t>
  </si>
  <si>
    <t>ZAZDIVKA OTV 1M2 ZDIVO CI MVC - dozdívka nad překlady po usazení překladů - X2</t>
  </si>
  <si>
    <t>C-349231811-0</t>
  </si>
  <si>
    <t>PRIZDIVKA OSTENI S OZUBEM CI TL 15CM - X2</t>
  </si>
  <si>
    <t>C-389384243-0</t>
  </si>
  <si>
    <t>ATYP BET KCE -0,1M3 TVARY NEPR C16/20 - MRAZUVZDORNÁ BETONOVÁ MAZANINA_x000D_
VYSPÁDOVÁNA POD 3% OD VSTUPNÍCH_x000D_
DVEŘÍ, MIN. TL. 70 mm - X2</t>
  </si>
  <si>
    <t>ZAZDIVKA OTV 1M2 ZDIVO CI MVC -X7</t>
  </si>
  <si>
    <t>ZAZDIVKA OTV 1M2 ZDIVO CI MVC - dozdívka nad překlady po usazení překladů - X10</t>
  </si>
  <si>
    <t>ZAZDIVKA OTV 1M2 ZDIVO CI MVC - dozdívka nad překlady po usazení překladů - X9</t>
  </si>
  <si>
    <t>C-389384324-0</t>
  </si>
  <si>
    <t>ATYP BET KCE -1M3 TVARY LOMENE C20/25 - BETONOVÝ ZÁKLAD PRO UKOTVENÍ OCELOVÉHO SCHODIŠTĚ._x000D_
ROZMĚR ZÁKLADU 300 x 1000 mm, VÝŠKA 750 mm,_x000D_
SPODNÍ HRANA OSAZENA V NEZÁMRZNÉ VÝŠCE_x000D_
CELKEM 2 x</t>
  </si>
  <si>
    <t>ATYP BET KCE -1M3 TVARY LOMENE C20/25 - BETONOVÝ ZÁKLAD PRO UKOTVENÍ EXTER. JEDNOTEK VZT - Z8_x000D_
450 x 450 mm ULOŽENÍ DO NEZÁMRZNÉ HLOUBKY min. 800 mm_x000D_
CELKEM 2 x</t>
  </si>
  <si>
    <t>C-319232112-0</t>
  </si>
  <si>
    <t>SANACE ZDIVA CIH P INJEKTAZI S -30CM - 1.PP - vodorovná</t>
  </si>
  <si>
    <t>M</t>
  </si>
  <si>
    <t>C-319232113-0</t>
  </si>
  <si>
    <t>SANACE ZDIVA CIH P INJEKTAZI S -40CM - 1.PP - vodorovná</t>
  </si>
  <si>
    <t>C-319232114-0</t>
  </si>
  <si>
    <t>SANACE ZDIVA CIH P INJEKTAZI S -50CM - 1.PP - vodorovná</t>
  </si>
  <si>
    <t>SANACE ZDIVA CIH P INJEKTAZI S -30CM - 1.NP - vodorovná</t>
  </si>
  <si>
    <t>SANACE ZDIVA CIH P INJEKTAZI S -50CM - 1.NP - vodorovná</t>
  </si>
  <si>
    <t>C-319232115-0</t>
  </si>
  <si>
    <t>SANACE ZDIVA CIH P INJEKTAZI S -60CM - 1.NP - vodorovná</t>
  </si>
  <si>
    <t>C-319232116-0</t>
  </si>
  <si>
    <t>SANACE ZDIVA CIH P INJEKTAZI S -75CM - vodorovná</t>
  </si>
  <si>
    <t>C-317167317-0</t>
  </si>
  <si>
    <t>PREKLAD PTH NOSNY VYSOKY 23,8x7x175 - P01</t>
  </si>
  <si>
    <t>KS</t>
  </si>
  <si>
    <t>PREKLAD PTH NOSNY VYSOKY 23,8x7x175 - P02</t>
  </si>
  <si>
    <t>C-317167312-0</t>
  </si>
  <si>
    <t>PREKLAD PTH NOSNY VYSOKY 23,8x7x125 - P03</t>
  </si>
  <si>
    <t>C-317167315-0</t>
  </si>
  <si>
    <t>PREKLAD PTH NOSNY VYSOKY 23,8x7x150 - P05</t>
  </si>
  <si>
    <t>PREKLAD PTH NOSNY VYSOKY 23,8x7x125 - P06</t>
  </si>
  <si>
    <t>PREKLAD PTH NOSNY VYSOKY 23,8x7x125 - P07</t>
  </si>
  <si>
    <t>C-317167310-0</t>
  </si>
  <si>
    <t>PREKLAD PTH NOSNY VYSOKY 23,8x7x100 - P08</t>
  </si>
  <si>
    <t>C-346244381-0</t>
  </si>
  <si>
    <t>PLENTOVANI VAL NOSNIKU CIHLAMI V 20CM - P04</t>
  </si>
  <si>
    <t>SVISLÉ KONSTRUKCE CELKEM</t>
  </si>
  <si>
    <t>C-413351221-0</t>
  </si>
  <si>
    <t>PODPER KONSTR NOSNIK -4M -60kPa ZRIZ - X2</t>
  </si>
  <si>
    <t>C-413351222-0</t>
  </si>
  <si>
    <t>PODPER KONSTR NOSNIK -4M -60kPa ODSTR - X2</t>
  </si>
  <si>
    <t>C-413941123-0</t>
  </si>
  <si>
    <t>OSAZ OCEL VALC NOSNIKU STROPU C 14-22 - P04</t>
  </si>
  <si>
    <t>T</t>
  </si>
  <si>
    <t>H-13388235-1</t>
  </si>
  <si>
    <t>NOSNIKY OCEL PROF HE-A 11375 HEA 140 - P04</t>
  </si>
  <si>
    <t>oddíl 5</t>
  </si>
  <si>
    <t>Komunikace:</t>
  </si>
  <si>
    <t>C-591241111-0</t>
  </si>
  <si>
    <t>KLAD DLAZ KOST KAMEN DROB DO MC 5CM - schodiště DET 11</t>
  </si>
  <si>
    <t>H-58380191-1</t>
  </si>
  <si>
    <t>KOSTKY DLAZ ZUL REZ SEDE 6x6 V 4CM - schodiště DET 11</t>
  </si>
  <si>
    <t>KOMUNIKACE CELKEM</t>
  </si>
  <si>
    <t>oddíl 61</t>
  </si>
  <si>
    <t>Úpravy povrchů vnitřní:</t>
  </si>
  <si>
    <t>C-612409991-0</t>
  </si>
  <si>
    <t>ZACIST VNI OMITEK KOLEM OKEN APOD MVC</t>
  </si>
  <si>
    <t>C-612476111-0</t>
  </si>
  <si>
    <t>POSTRIK VNI SANAC - sanační postup D</t>
  </si>
  <si>
    <t>C-612421871-0</t>
  </si>
  <si>
    <t>OMIT VNI STEN CISTE VAP SANAC STUKOVE - sanační postup D</t>
  </si>
  <si>
    <t>C-612422892-0</t>
  </si>
  <si>
    <t>PRIPL ZKD 10MM JADRA OM CISTE VAP SAN - předpokládaná výměra - sanační postup D</t>
  </si>
  <si>
    <t>POSTRIK VNI SANAC  - 1.PP - sanační postup C</t>
  </si>
  <si>
    <t>OMIT VNI STEN CISTE VAP SANAC STUKOVE - -	porézní hydrofilní jádrová omítka s inteligentním plnivem s aktivními soli jímajícími póry - -	hydrofobizovaná sanační štuková omítka  - 1.PP - sanační postup C</t>
  </si>
  <si>
    <t>PRIPL ZKD 10MM JADRA OM CISTE VAP SAN - předpokládaná výměra - -	porézní hydrofilní jádrová omítka s inteligentním plnivem s aktivními soli jímajícími póry - -	hydrofobizovaná sanační štuková omítka  - 1.PP - sanační postup C</t>
  </si>
  <si>
    <t>POSTRIK VNI SANAC  - 1.NP - sanační postup C</t>
  </si>
  <si>
    <t>OMIT VNI STEN CISTE VAP SANAC STUKOVE - -	porézní hydrofilní jádrová omítka s inteligentním plnivem s aktivními soli jímajícími póry - -	hydrofobizovaná sanační štuková omítka  - 1.NP - sanační postup C</t>
  </si>
  <si>
    <t>PRIPL ZKD 10MM JADRA OM CISTE VAP SAN - -	porézní hydrofilní jádrová omítka s inteligentním plnivem s aktivními soli jímajícími póry - -	hydrofobizovaná sanační štuková omítka  - 1.NP- sanační postup C</t>
  </si>
  <si>
    <t>C-622401961-R</t>
  </si>
  <si>
    <t>Mineralizace s hloubkovým ochranným účinkem 0,15 kg/m2 - soklová část ve výkopu - pro sanace kolem objketu - k postupu B</t>
  </si>
  <si>
    <t>C-612471616-R</t>
  </si>
  <si>
    <t>VYROV OMIT VNI STEN - - vyrovnání podkladu svislé zdi těsnící maltou s vysokou odolností vůči síranům - k postupu B</t>
  </si>
  <si>
    <t>C-611481321-0</t>
  </si>
  <si>
    <t>POTAZENI SCHOD NOSNIKU RABIC PLETIVEM - P04</t>
  </si>
  <si>
    <t>ÚPRAVY POVRCHŮ VNITŘNÍ CELKEM</t>
  </si>
  <si>
    <t>oddíl 62</t>
  </si>
  <si>
    <t>Úpravy povrchů vnější:</t>
  </si>
  <si>
    <t>C-620991121-0</t>
  </si>
  <si>
    <t>ZAKRYVANI OKENNICH OTVORU Z LESENI</t>
  </si>
  <si>
    <t>C-622422211-0</t>
  </si>
  <si>
    <t>OPRAVA FASADY MVC CLEN 1-2 HLAD -20% - přepokládaná položka - oprava po demontáží zateplení</t>
  </si>
  <si>
    <t>C-622402152-0</t>
  </si>
  <si>
    <t>ZAROVNAV PODHOZ POD OMIT STEN VNE MC - soklová část ve výkopu - pro sanace kolem objketu - k postupu A</t>
  </si>
  <si>
    <t>C-622451311-0</t>
  </si>
  <si>
    <t>OMIT VNE STEN SMS CEM RUC HLAD 18MM - soklová část ve výkopu - pro sanace kolem objketu - k postupu A</t>
  </si>
  <si>
    <t>C-622451319-0</t>
  </si>
  <si>
    <t>PRIPL ZKD 10MM TL JADRA SMS RUCNI - soklová část ve výkopu - pro sanace kolem objketu - k postupu A</t>
  </si>
  <si>
    <t>C-622401924-0</t>
  </si>
  <si>
    <t>PRIPL ZA SOKL VNE OMITEK STEN - soklová část ve výkopu - pro sanace kolem objketu - k postupu A</t>
  </si>
  <si>
    <t>Mineralizace s hloubkovým ochranným účinkem 0,15 kg/m2 - soklová část ve výkopu - pro sanace kolem objketu - k postupu A</t>
  </si>
  <si>
    <t>R-01</t>
  </si>
  <si>
    <t>V případě předsazeného vnějšího základu provedení izolačního fabionu těsnící maltou s vysokou odolností vůči síranům - předběžná výměra, bude upřesněno po odhalení základů - pro sanace kolem objketu - k postupu A</t>
  </si>
  <si>
    <t>R-02</t>
  </si>
  <si>
    <t>Dvousložkový flexibilní polymerní silnovrstvý nátěr neobsahující rozpouštědla zušlechtěný plasty - kombinuje vlastnosti minerální stěrky MDS a izolace na bázi živice, určená pro silnovrstvé stavební izolace  - pro sanace kolem objketu - k postupu A</t>
  </si>
  <si>
    <t>O-62290-0</t>
  </si>
  <si>
    <t>OCISTENI SVISLYCH PLOCH ZDIVA A RIMS - pro sanace kolem objketu - k postupu A</t>
  </si>
  <si>
    <t>OCISTENI SVISLYCH PLOCH ZDIVA A RIMS - 1.PP - sanační postup D</t>
  </si>
  <si>
    <t>OCISTENI SVISLYCH PLOCH ZDIVA A RIMS - 1.PP - sanační postup C</t>
  </si>
  <si>
    <t>OCISTENI SVISLYCH PLOCH ZDIVA A RIMS - 1. NP - sanační postup C</t>
  </si>
  <si>
    <t>C-622903110-0</t>
  </si>
  <si>
    <t>UMYTI OMITEK TLAKOVOU VODOU SLOZ 1-2 - S1</t>
  </si>
  <si>
    <t>C-620601212-0</t>
  </si>
  <si>
    <t>MTZ ZATEPL VNE STEN ROV POLYST -16CM - S1</t>
  </si>
  <si>
    <t>H-28375955-1</t>
  </si>
  <si>
    <t>DESKY POLYST EPS 100 F BILE TL 15CM - S1</t>
  </si>
  <si>
    <t>C-620471811-0</t>
  </si>
  <si>
    <t>NATER PENETRACNI VNE OMIT SLOZ 1-4 1x - S1</t>
  </si>
  <si>
    <t>C-622471513-1</t>
  </si>
  <si>
    <t>OMIT VNE STEN DEKOR SILIKON ZATIR 1,0 - S1</t>
  </si>
  <si>
    <t>DEKORATIVNÍ TENKOVRSTVÁ SILIKONOVÁ OMÍTKA, VEL. ZRNA 0,5 mm, IMITACE HISTORICKÝCH ŠTUKŮ,PODBARVENÍ LOMENÁ BÍLÁ., TL . SOUVRSTVÍ 6 mm - S1</t>
  </si>
  <si>
    <t>C-622471513-0</t>
  </si>
  <si>
    <t>OMIT VNE STEN DEKOR SILIKON ZATIR 1,5 - náhrada za dekorativní omítku</t>
  </si>
  <si>
    <t>MTZ ZATEPL VNE STEN ROV POLYST -16CM - S2</t>
  </si>
  <si>
    <t>DESKY POLYST EPS 100 F BILE TL 15CM - S2</t>
  </si>
  <si>
    <t>UMYTI OMITEK TLAKOVOU VODOU SLOZ 1-2 - S2</t>
  </si>
  <si>
    <t>NATER PENETRACNI VNE OMIT SLOZ 1-4 1x - S2</t>
  </si>
  <si>
    <t>OMIT VNE STEN DEKOR SILIKON ZATIR 1,0 - S2</t>
  </si>
  <si>
    <t>DEKORATIVNÍ TENKOVRSTVÁ SILIKONOVÁ OMÍTKA, VEL. ZRNA 0,5 mm, - IMITACE HISTORICKÝCH ŠTUKŮ,PODBARVENÍ LOMENÁ BÍLÁ., TL . SOUVRSTVÍ 6 mm - S2</t>
  </si>
  <si>
    <t>C-622494221-1</t>
  </si>
  <si>
    <t>UZAVÍRACÍ NÁTĚR, TRANSPARENTNÍ - S2</t>
  </si>
  <si>
    <t>MTZ ZATEPL VNE STEN ROV POLYST -16CM - S3</t>
  </si>
  <si>
    <t>DESKY POLYST EPS 100 F BILE TL 15CM - S3</t>
  </si>
  <si>
    <t>UMYTI OMITEK TLAKOVOU VODOU SLOZ 1-2 - S3</t>
  </si>
  <si>
    <t>NATER PENETRACNI VNE OMIT SLOZ 1-4 1x - S3</t>
  </si>
  <si>
    <t>DEKORATIVNÍ TENKOVRSTVÁ SILIKONOVÁ OMÍTKA, VEL. ZRNA 0,5 mm, DRÁŽKOVANÁ ZUBATÝM HLADÍTKEM, ŘEMESLNÁ ÚROVEŇ ZPRACOVÁNÍ,PODBARVENÍ LOMENÁ BÍLÁ - S3</t>
  </si>
  <si>
    <t>UZAVÍRACÍ NÁTĚR TRANSPARENTNÍ - S3</t>
  </si>
  <si>
    <t>ÚPRAVY POVRCHŮ VNĚJŠÍ CELKEM</t>
  </si>
  <si>
    <t>C-631312611-0</t>
  </si>
  <si>
    <t>MAZANINA Z BETONU TL 8CM TR C16/20 - VYROVNÁVACÍ BETONOVÁ VRSTVA TL. 50 mm - S4</t>
  </si>
  <si>
    <t>C-631319031-0</t>
  </si>
  <si>
    <t>PRIPL ZA PYTL BETON MAZANIN TR C16/20 - VYROVNÁVACÍ BETONOVÁ VRSTVA TL. 50 mm - S4</t>
  </si>
  <si>
    <t>MAZANINA Z BETONU TL 8CM TR C16/20 - BETONOVÁ MAZANINA TL. 80 mm, VYZTUŽENA KARI SÍTÍ PŘI SPODNÍM LÍCI - S4</t>
  </si>
  <si>
    <t>PRIPL ZA PYTL BETON MAZANIN TR C16/20 - BETONOVÁ MAZANINA TL. 80 mm, VYZTUŽENA KARI SÍTÍ PŘI SPODNÍM LÍCI - S4</t>
  </si>
  <si>
    <t>C-631362021-0</t>
  </si>
  <si>
    <t>VYZTUZ MAZANIN STRKPIS SVAR SITE KARI - BETONOVÁ MAZANINA TL. 80 mm, VYZTUŽENA KARI SÍTÍ PŘI SPODNÍM LÍCI - S4</t>
  </si>
  <si>
    <t>C-634991146-0</t>
  </si>
  <si>
    <t>OBV DILATACE PASKEM S 10 V 200MM - S4</t>
  </si>
  <si>
    <t>oddíl 9</t>
  </si>
  <si>
    <t>Ostatní konstrukce a práce:</t>
  </si>
  <si>
    <t>C-900939021-0</t>
  </si>
  <si>
    <t>HZS TECHNIK - mykologický posudek - předběžná výměra</t>
  </si>
  <si>
    <t>HOD</t>
  </si>
  <si>
    <t>HZS TECHNIK - mykologický průzkum - předběžná výměra</t>
  </si>
  <si>
    <t>C-952902451-0</t>
  </si>
  <si>
    <t>VYCIST PODLAH TLAK VODOU ZNECIS MIRNE - závěrečný úklid venkovních prostor</t>
  </si>
  <si>
    <t>C-900913041-0</t>
  </si>
  <si>
    <t>HZS PRACE ZEDNICKE OPRAV A UDRZBY - V rámci nové kompozice severozápadní fasády je navrženo osazení okna O2 do historicky původní pozice středu štítu stavby. V tomto místě se pravděpodobně nachází stávající překlad s výtvarným reliéfem. Prováděcí práce v těchto partiích musí být prováděny šetrně, reliéf bude odborně sejmut a deponován - X3</t>
  </si>
  <si>
    <t>HZS PRACE ZEDNICKE OPRAV A UDRZBYJe navržena demolice stávajících schodišťových stupňů ve dvoře domu  - X5</t>
  </si>
  <si>
    <t>HZS PRACE ZEDNICKE OPRAV A UDRZBY - zapravení prostupů</t>
  </si>
  <si>
    <t>C-952901111-0</t>
  </si>
  <si>
    <t>VYCISTENI BUDOV VYSKY PODLAZI DO 4M</t>
  </si>
  <si>
    <t>HZS PRACE ZEDNICKE OPRAV A UDRZBY - BĚHEM PROVÁDĚNÍ STAVEBNÍCH PRACÍ PROVĚŘIT MOŽNOST_x000D_
VYTVOŘENÍ VĚTRACÍHO PRŮDUCHU NA MÍSTO STÁVAJÍCÍHO_x000D_
KOMÍNOVÉHO PRŮDUCHU - předpokládaná výměra</t>
  </si>
  <si>
    <t>HZS PRACE ZEDNICKE OPRAV A UDRZBY - POZICE PRACOVNÍ SPÁRY - NAPOJENÍ DRÁŽKOVANÉ OMÍTKY</t>
  </si>
  <si>
    <t>HZS PRACE ZEDNICKE OPRAV A UDRZBY - DET. 08 - IMITACE PILASTRŮ A HORIZONTÁLNÍHO ČLENĚNÍ POMOCÍ NEGATIVNÍCH SPAR V OMÍTCE (D+M)</t>
  </si>
  <si>
    <t>C-900912022-0</t>
  </si>
  <si>
    <t>HZS PRACE INJEKTAZNI - V případě, že bude injektované zdivo z cihel děrovaných (např. CDM), bude v těchto místech provedena injektáž beztlaková pomocí injektážního krému - předběžná položka, bude kalkulováno dle skutečnosti</t>
  </si>
  <si>
    <t>H-24551258-1</t>
  </si>
  <si>
    <t>INJEKTAZNI KREM 85 KANYSTR 25L - V případě, že bude injektované zdivo z cihel děrovaných (např. CDM), bude v těchto místech provedena injektáž beztlaková pomocí injektážního krému - předběžná položka, bude kalkulováno dle skutečnosti</t>
  </si>
  <si>
    <t>L</t>
  </si>
  <si>
    <t xml:space="preserve">HZS PRACE INJEKTAZNI - Všechny vrty po injektáži budou vyplněny těsnící maltou s vysokou odolností vůči síranům </t>
  </si>
  <si>
    <t>H-24551257-1</t>
  </si>
  <si>
    <t xml:space="preserve">INJEKTAZNI PROSTREDEK 25L - Všechny vrty po injektáži budou vyplněny těsnící maltou s vysokou odolností vůči síranům </t>
  </si>
  <si>
    <t>OSTATNÍ KONSTRUKCE A PRÁCE CELKEM</t>
  </si>
  <si>
    <t>oddíl 94</t>
  </si>
  <si>
    <t>Lešení a stavební výtahy:</t>
  </si>
  <si>
    <t>C-941941041-0</t>
  </si>
  <si>
    <t>MTZ LESENI LEH RAD PRIME S 1,2M H 10M</t>
  </si>
  <si>
    <t>C-941941291-0</t>
  </si>
  <si>
    <t>PRIPL ZK MESIC POUZ LESENI K POL 1041</t>
  </si>
  <si>
    <t>C-941941841-0</t>
  </si>
  <si>
    <t>DMTZ LESENI L RAD PRIME S 1,2M H 10M</t>
  </si>
  <si>
    <t>C-941991011-0</t>
  </si>
  <si>
    <t>MTZ OCHRANNE SITE LESENI H DO 10M</t>
  </si>
  <si>
    <t>C-941991191-0</t>
  </si>
  <si>
    <t>PRIPL ZK MESIC POUZITI LES SITE H 10M</t>
  </si>
  <si>
    <t>C-941991811-0</t>
  </si>
  <si>
    <t>DMTZ OCHRANNE SITE LESENI H DO 10M</t>
  </si>
  <si>
    <t>C-949009101-0</t>
  </si>
  <si>
    <t>PRESUN HMOT LESENI SAMOSTATNE BUD 50M</t>
  </si>
  <si>
    <t>LEŠENÍ A STAVEBNÍ VÝTAHY CELKEM</t>
  </si>
  <si>
    <t>C-978061211-1</t>
  </si>
  <si>
    <t>DMTZ ZATEPL SYST STEN POLYST do 20CM - tloušťka je proměnná od 20 mm do 140 mm - X0</t>
  </si>
  <si>
    <t>CS RONET 2022 01</t>
  </si>
  <si>
    <t>C-967031744-0</t>
  </si>
  <si>
    <t>PRISEKANI ZDIVA CI PAL MC TL DO 30CM - V rámci osazení oken O1 je třeba ve dvou případech vybourat parapet o 200 mm a následně vybourat poprsník pro vytvoření prostoru k osazení otopného tělesa - X1</t>
  </si>
  <si>
    <t>C-962032241-0</t>
  </si>
  <si>
    <t>BOURANI ZDIVO Z CIHEL PAL MC - V rámci osazení oken O1 je třeba ve dvou případech vybourat parapet o 200 mm a následně vybourat poprsník pro vytvoření prostoru k osazení otopného tělesa - X1</t>
  </si>
  <si>
    <t>C-973031336-0</t>
  </si>
  <si>
    <t>KAPSY ZDI CI MV MVC PL 0,16M2 HL 45CM - kapsy pro podepření trámů před vybouráním zdiva pro usazení překladů - X2</t>
  </si>
  <si>
    <t>C-975022341-0</t>
  </si>
  <si>
    <t>PODCHYC NADZAKL ZDIVA TL 60CM L 3M - X2</t>
  </si>
  <si>
    <t>C-971035561-0</t>
  </si>
  <si>
    <t>OTVORY ZDIVO CIHEL MC 1M2 TL 60CM - otvor pro osazení překladů - X2</t>
  </si>
  <si>
    <t>C-962032254-0</t>
  </si>
  <si>
    <t>BOURANI ZDIVO Z CIHEL BET/NEPALEN MC - pro otvor D2 - X2</t>
  </si>
  <si>
    <t>O-97303-0</t>
  </si>
  <si>
    <t>VYSEKANI KAPES VE ZDIVU CIHELNEM - pro doplnění ostění - X2</t>
  </si>
  <si>
    <t>PRISEKANI ZDIVA CI PAL MC TL DO 30CMV - X4</t>
  </si>
  <si>
    <t>C-973031151-0</t>
  </si>
  <si>
    <t>VYKLENKY VE ZDI CI MV MVC PL 0,25M2- - X6</t>
  </si>
  <si>
    <t>C-973031824-0</t>
  </si>
  <si>
    <t>KAPSY ZDI CI MV K ZAVAZU ZDI TL 30CM - X7</t>
  </si>
  <si>
    <t>C-971033461-0</t>
  </si>
  <si>
    <t>OTVORY ZDIVO CIHEL MV 0,25M2 TL 60CM - prostup 1 - X8</t>
  </si>
  <si>
    <t>C-972033371-0</t>
  </si>
  <si>
    <t>OTVORY KLENBY CI PL 0,25M2 TL 45CM - prostup 2</t>
  </si>
  <si>
    <t>C-972044351-0</t>
  </si>
  <si>
    <t>OTVORY STROPY 0,25M2 TL 10CM- - protupy 3,4,5,6,7,8,9,10</t>
  </si>
  <si>
    <t>OTVORY ZDIVO CIHEL MV 0,25M2 TL 60CM - prostup 11</t>
  </si>
  <si>
    <t>OTVORY ZDIVO CIHEL MV 0,25M2 TL 60CM - protup 12</t>
  </si>
  <si>
    <t>C-972044451-0</t>
  </si>
  <si>
    <t>OTVORY STROPY 1M2 TL 10CM- - prostup 13</t>
  </si>
  <si>
    <t>C-975022241-0</t>
  </si>
  <si>
    <t>PODCHYC NADZAKL ZDIVA TL 45CM L 3M  - prostup 14 - X9</t>
  </si>
  <si>
    <t>PODCHYC NADZAKL ZDIVA TL 45CM L 3M - protup 15 - X10</t>
  </si>
  <si>
    <t>C-971035551-0</t>
  </si>
  <si>
    <t>OTVORY ZDIVO CIHEL MC 1M2 TL 45CM - pro překlad - X9</t>
  </si>
  <si>
    <t>OTVORY ZDIVO CIHEL MC 1M2 TL 45CM - pro překlad - X10</t>
  </si>
  <si>
    <t>BOURANI ZDIVO Z CIHEL PAL MC - X11</t>
  </si>
  <si>
    <t>C-965042141-0</t>
  </si>
  <si>
    <t>BOUR PODKLAD Z BETONU TL 10CM 4M2- -prostory strojovny - předpokládaná položka</t>
  </si>
  <si>
    <t>OTVORY STROPY do 0,25M3 TL 10CM- - prostup 16</t>
  </si>
  <si>
    <t>OTVORY ZDIVO CIHEL MV do 0,25M2 TL 60CM - prostup 17</t>
  </si>
  <si>
    <t>C-975021211-0</t>
  </si>
  <si>
    <t>PODCHYC NADZAKL ZDIVA P STROP TL 45CM - strojovna</t>
  </si>
  <si>
    <t>C-978015291-0</t>
  </si>
  <si>
    <t>OTLUC OMITKY MV VC VNEJ STEN 1-4 100% - pro sanace kolem objketu - k postupu A</t>
  </si>
  <si>
    <t>C-978021191-0</t>
  </si>
  <si>
    <t>OTLUC OMITKY M CEM VNIT STEN 100% - 1.PP - sanační postup D</t>
  </si>
  <si>
    <t>C-978084123-0</t>
  </si>
  <si>
    <t>VYSEK SPAR ZDIVA KAM/CIH HL 3CM DROB - 1.PP - sanační postup D</t>
  </si>
  <si>
    <t>OTLUC OMITKY M CEM VNIT STEN 100% - 1.PP - sanační postup C</t>
  </si>
  <si>
    <t>VYSEK SPAR ZDIVA KAM/CIH HL 3CM DROB - 1.PP - sanační postup C</t>
  </si>
  <si>
    <t>OTLUC OMITKY M CEM VNIT STEN 100% - 1.NP - sanační postup C</t>
  </si>
  <si>
    <t>VYSEK SPAR ZDIVA KAM/CIH HL 3CM DROB - 1.NP - sanační postup C</t>
  </si>
  <si>
    <t>C-978015221-0</t>
  </si>
  <si>
    <t>OTLUC OMITKY MV VC VNEJ STEN 1-4 10% - S1</t>
  </si>
  <si>
    <t>C-960321271-0</t>
  </si>
  <si>
    <t>BOURANI KCI Z MONOLIT ZELEZOBETONU - schodiště - odhadovaná výměra</t>
  </si>
  <si>
    <t>BOURANI KCI Z MONOLIT ZELEZOBETONU-U hlavního vstupu bude zbourána stávající rampa a vstupy - odhadovaná výměra</t>
  </si>
  <si>
    <t>C-979081101-0</t>
  </si>
  <si>
    <t>NAKLADKA DO KONTEJN RUCNI STAVEB SUTI</t>
  </si>
  <si>
    <t>C-979081111-0</t>
  </si>
  <si>
    <t>ODVOZ STAVEB SUTI NA SKLADKU DO 1KM</t>
  </si>
  <si>
    <t>C-979081121-0</t>
  </si>
  <si>
    <t>PRIPL ZKD 1KM ODVOZU SUTI NA SKLADKU</t>
  </si>
  <si>
    <t>C-979081152-0</t>
  </si>
  <si>
    <t>SKLADKOVNE STAV SUT ZNECISTENA Z 10%</t>
  </si>
  <si>
    <t>oddíl 99</t>
  </si>
  <si>
    <t>Přesun hmot:</t>
  </si>
  <si>
    <t>C-999281109-0</t>
  </si>
  <si>
    <t>PRESUN HMOT OPRAVY DO VYSKY 6M</t>
  </si>
  <si>
    <t>PŘESUN HMOT CELKEM</t>
  </si>
  <si>
    <t>oddíl 711</t>
  </si>
  <si>
    <t>Izolace proti vodě:</t>
  </si>
  <si>
    <t>C-711111002-0</t>
  </si>
  <si>
    <t>NATER IZOL ZEM VLHK VOD STUD ASF LAK - S4</t>
  </si>
  <si>
    <t>H-11163131-1</t>
  </si>
  <si>
    <t>LAK ASFALT ALP PENETRAL KBELIK 3,5kg - S4</t>
  </si>
  <si>
    <t>C-711145210-0</t>
  </si>
  <si>
    <t>PRILEPENI IZOL ZEM VLHK VOD ASF PASY - S4</t>
  </si>
  <si>
    <t>H-62852276-1</t>
  </si>
  <si>
    <t>PASY MODIF GLASTEK AL 40 SPEC MINERAL - S4</t>
  </si>
  <si>
    <t>C-711171122-0</t>
  </si>
  <si>
    <t>MTZ IZOL ZEMNI VLHK FOLIE NOPOVE SVI - pro sanace kolem objketu - k postupu A</t>
  </si>
  <si>
    <t>H-28323708-1</t>
  </si>
  <si>
    <t>FOLIE NOPOVA HDPE LINOP 20MM 800g/m2</t>
  </si>
  <si>
    <t>C-711412211-R</t>
  </si>
  <si>
    <t>STERKOVA IZOLACE PROTI TLAK VODE SVI - 1x minerální hydroizolační stěrka s vysokou odolností vůči síranům - 1x vrstva pod těsnící maltu, 2x vstva nad těsnící maltu - STERKOVA IZOLACE PROTI TLAK VODE SVI - 1x minerální hydroizolační stěrka s vysokou odolností vůči síranům - 1x vrstva pod těsnící maltu, 2x vstva nad těsnící maltu - pozn.v ploše omítek musí být začerstva do stěrky nastříkán špric  - sanační postup B</t>
  </si>
  <si>
    <t>C-711191224-0</t>
  </si>
  <si>
    <t>SANACE ZDIVA IZOL CLONA TLAK TL 40CM - 1.pp - svislá</t>
  </si>
  <si>
    <t>C-711191225-0</t>
  </si>
  <si>
    <t>SANACE ZDIVA IZOL CLONA TLAK TL 50CM - 1.pp - svislá</t>
  </si>
  <si>
    <t>C-711191223-0</t>
  </si>
  <si>
    <t>SANACE ZDIVA IZOL CLONA TLAK TL 30CM - 1.pp - svislá</t>
  </si>
  <si>
    <t>C-711411211-1</t>
  </si>
  <si>
    <t>STERKOVA IZOLACE PROTI TLAK VODE VOD + síťovina - S1x</t>
  </si>
  <si>
    <t>IZOLACE PROTI VODĚ CELKEM</t>
  </si>
  <si>
    <t>oddíl 713</t>
  </si>
  <si>
    <t>Izolace tepelné:</t>
  </si>
  <si>
    <t>C-713121111-0</t>
  </si>
  <si>
    <t>OSAZ IZOL TEPEL PODLAH POLOZENIM 1VRS</t>
  </si>
  <si>
    <t>H-28377470-1</t>
  </si>
  <si>
    <t>DESKY XPS FIBRAN 300-L TL 200MM</t>
  </si>
  <si>
    <t>C-713131141-0</t>
  </si>
  <si>
    <t>OSAZ IZOL TEPEL STEN LEPENIM ZPLNA (lepení živičnou stěrkou) - pro sanace kolem objketu - k postupu A</t>
  </si>
  <si>
    <t>H-28376827-1</t>
  </si>
  <si>
    <t>DESKY POLYST DEKPERIMETER SD 80MM ( v místě, kde bude kamenný sokl) - pro sanace kolem objketu - k postupu A</t>
  </si>
  <si>
    <t>H-28376830-1</t>
  </si>
  <si>
    <t>DESKY POLYST DEKPERIMETER SD 110MM ( v místě, kde nebude kamenný sokl) - pro sanace kolem objketu - k postupu A</t>
  </si>
  <si>
    <t>C-998713101-0</t>
  </si>
  <si>
    <t>IZOL TEPELNA PRESUN HMOT VYSKA -6M</t>
  </si>
  <si>
    <t>IZOLACE TEPELNÉ CELKEM</t>
  </si>
  <si>
    <t>oddíl 762</t>
  </si>
  <si>
    <t>Konstrukce tesařské:</t>
  </si>
  <si>
    <t>C-762712120-0</t>
  </si>
  <si>
    <t>TESAR KONSTR VAZANE HRANENE F -224cm2V případě, že po instalaci tepelného izolantu o tloušťce 150 mm bude nová konstrukce předstupovat před rovinu střešní konstrukce, bude tento detail řešen protézováním krokví a následnému doplnění oplechování vyrovnávající rozdíly směrem ke stávající keramické krytině - předpokládaná výměra</t>
  </si>
  <si>
    <t>C-762795000-0</t>
  </si>
  <si>
    <t>TESAR KONSTR VAZANE SPOJOV PROSTREDKYV případě, že po instalaci tepelného izolantu o tloušťce 150 mm bude nová konstrukce předstupovat před rovinu střešní konstrukce, bude tento detail řešen protézováním krokví a následnému doplnění oplechování vyrovnávající rozdíly směrem ke stávající keramické krytině - předpokládaná výměra</t>
  </si>
  <si>
    <t>C-762796000-0</t>
  </si>
  <si>
    <t>TESAR KONSTR VAZANE IMPREG REZIVA MACV případě, že po instalaci tepelného izolantu o tloušťce 150 mm bude nová konstrukce předstupovat před rovinu střešní konstrukce, bude tento detail řešen protézováním krokví a následnému doplnění oplechování vyrovnávající rozdíly směrem ke stávající keramické krytině - předpokládaná výměra</t>
  </si>
  <si>
    <t>C-762314132-0</t>
  </si>
  <si>
    <t>DREV PLATOVY SPOJ 3-KOLIK F -224cm2V případě, že po instalaci tepelného izolantu o tloušťce 150 mm bude nová konstrukce předstupovat před rovinu střešní konstrukce, bude tento detail řešen protézováním krokví a následnému doplnění oplechování vyrovnávající rozdíly směrem ke stávající keramické krytině - předpokládaná výměra</t>
  </si>
  <si>
    <t>H-60596020-1</t>
  </si>
  <si>
    <t>REZIVO SMRKV případě, že po instalaci tepelného izolantu o tloušťce 150 mm bude nová konstrukce předstupovat před rovinu střešní konstrukce, bude tento detail řešen protézováním krokví a následnému doplnění oplechování vyrovnávající rozdíly směrem ke stávající keramické krytině - předpokládaná výměra</t>
  </si>
  <si>
    <t>C-998762101-0</t>
  </si>
  <si>
    <t>KONSTR TESAR PRESUN HMOT VYSKA -6M</t>
  </si>
  <si>
    <t>KONSTRUKCE TESAŘSKÉ CELKEM</t>
  </si>
  <si>
    <t>oddíl 764</t>
  </si>
  <si>
    <t>Konstrukce klempířské:</t>
  </si>
  <si>
    <t>C-764530610-0</t>
  </si>
  <si>
    <t>KLEMP TIZN-P OPLECHOVANI dveří RS 130 - KL1</t>
  </si>
  <si>
    <t>C-764510610-0</t>
  </si>
  <si>
    <t>KLEMP TIZN-P OPLECHOVANI PARAP RS 65 - KL2</t>
  </si>
  <si>
    <t>C-764510650-0</t>
  </si>
  <si>
    <t>KLEMP TIZN-P OPLECHOVANI PARAP RS 325 - KL3</t>
  </si>
  <si>
    <t>KLEMP TIZN-P OPLECHOVANI PARAP RS 325 - KL4</t>
  </si>
  <si>
    <t>C-764510570-0</t>
  </si>
  <si>
    <t>KLEMP TIZN OPLECHOVANI PARAPET RS 432 - KL5</t>
  </si>
  <si>
    <t>C-764510560-0</t>
  </si>
  <si>
    <t>KLEMP TIZN OPLECHOVANI PARAPET RS 335 - KL7</t>
  </si>
  <si>
    <t>KLEMP TIZN OPLECHOVANI PARAPET RS 340 - KL8</t>
  </si>
  <si>
    <t>C-764510550-0</t>
  </si>
  <si>
    <t>KLEMP TIZN OPLECHOVANI PARAPET RS 330 - KL9</t>
  </si>
  <si>
    <t>KLEMP TIZN OPLECHOVANI PARAPET RS 390 - KL10</t>
  </si>
  <si>
    <t>KLEMP TIZN OPLECHOVANI PARAPET RS 340 - KL11</t>
  </si>
  <si>
    <t>KLEMP TIZN OPLECHOVANI PARAPET RS 340 - KL12</t>
  </si>
  <si>
    <t>KLEMP TIZN OPLECHOVANI PARAPET RS 340 - KL13</t>
  </si>
  <si>
    <t>C-764521550-0</t>
  </si>
  <si>
    <t>KLEMP TIZN OPLECHOVANI RIMS RS 270 - KL14</t>
  </si>
  <si>
    <t>C-764267502-0</t>
  </si>
  <si>
    <t>KLEMP TIZN OPLECH VIKYRE RP -6M2 45S- - KL15</t>
  </si>
  <si>
    <t>KLEMP TIZN OPLECHOVANI PARAPET RS 340 - KL16</t>
  </si>
  <si>
    <t>Mřížka - KL17</t>
  </si>
  <si>
    <t>C-764554503-0</t>
  </si>
  <si>
    <t>KLEMP TIZN ODPADNI TROUBY KRUH D 120 - KL18 (s gajgry)</t>
  </si>
  <si>
    <t>KLEMP TIZN ODPADNI TROUBY KRUH D 120 - KL 18 (bez gajgrů)</t>
  </si>
  <si>
    <t>C-764259532-0</t>
  </si>
  <si>
    <t>KLEMP TIZN ZLAB KOTLIK 200x300x400 - KL18</t>
  </si>
  <si>
    <t>C-764252503-0</t>
  </si>
  <si>
    <t>KLEMP TIZN ZLAB PODOKAP PULKR RS 275 - KL19 (včetně rohů a čel)</t>
  </si>
  <si>
    <t>C-764239510-0</t>
  </si>
  <si>
    <t>KLEMP TIZN LEM KOMIN VLN KRYT PLOCHA - KL20</t>
  </si>
  <si>
    <t>C-764239530-0</t>
  </si>
  <si>
    <t>KLEMP TIZN LEM KRYT PLOCHA - V případě, že po instalaci tepelného izolantu o tloušťce 150 mm bude nová konstrukce předstupovat před rovinu střešní konstrukce, bude tento detail řešen protézováním krokví a následnému doplnění oplechování vyrovnávající rozdíly směrem ke stávající keramické krytině.  - předběžná výměra</t>
  </si>
  <si>
    <t>C-998764101-0</t>
  </si>
  <si>
    <t>KONSTR KLEMPIR PRESUN HMOT VYSKA -6M</t>
  </si>
  <si>
    <t>KONSTRUKCE KLEMPÍŘSKÉ CELKEM</t>
  </si>
  <si>
    <t>oddíl 766</t>
  </si>
  <si>
    <t>Konstrukce truhlářské:</t>
  </si>
  <si>
    <t>D1</t>
  </si>
  <si>
    <t>DŘEVĚNÉ HLAVNÍ VSTUPNÍ DVEŘE  DVOUKŘÍDLÉ  BEZFALCOVÉ  SKRYTÉ KOVÁNÍ NAPŘ. TECTUS  SVĚTLOST HL. KŘÍDLA  1 000 X 2 050 mm  SVĚTLOST SEKUND. KŘÍDLA  500 X 2 050 mm  ÚHEL OTEVŘENÍ KŘÍDLA MIN. 90°  BEZPEČNOSTNÍ KOVÁNÍ, MIN. RC3</t>
  </si>
  <si>
    <t>KPL</t>
  </si>
  <si>
    <t>D2</t>
  </si>
  <si>
    <t>DŘEVĚNÉ VSTUPNÍ DVEŘE  DVOUKŘÍDLÉ  BEZFALCOVÉ  SKRYTÉ KOVÁNÍ NAPŘ. TECTUS  SVĚTLOST OBOU KŘÍDEL  620 X 2 520 mm  ÚHEL OTEVŘENÍ KŘÍDLA MIN. 90°  BEZPEČNOSTNÍ KOVÁNÍ, MIN. RC3</t>
  </si>
  <si>
    <t>D3</t>
  </si>
  <si>
    <t>DŘEVĚNÉ VSTUPNÍ DVEŘE  JEDNOKŘÍDLÉ  BEZFALCOVÉ  SKRYTÉ KOVÁNÍ NAPŘ. TECTUS  SVĚTLOST KŘÍDLA  900 X 2 050 mm  ÚHEL OTEVŘENÍ KŘÍDLA MIN. 90°  BEZPEČNOSTNÍ KOVÁNÍ, MIN. RC3</t>
  </si>
  <si>
    <t>D4</t>
  </si>
  <si>
    <t>D5</t>
  </si>
  <si>
    <t>DVOUKŘÍDLÉ  BEZFALCOVÉ  SKRYTÉ KOVÁNÍ NAPŘ. TECTUS  SVĚTLOST HL. KŘÍDLA  900 X 2 050 mm  SVĚTLOST SEKUND. KŘÍDLA  290 X 2 050 mm  ÚHEL OTEVŘENÍ KŘÍDLA MIN. 90°  BEZPEČNOSTNÍ KOVÁNÍ, MIN. RC3</t>
  </si>
  <si>
    <t>D6</t>
  </si>
  <si>
    <t>DŘEVĚNÉ VSTUPNÍ DVEŘE  JEDNOKŘÍDLÉ  BEZFALCOVÉ  SKRYTÉ KOVÁNÍ NAPŘ. TECTUS  SVĚTLOST KŘÍDLA  960 X 1 970 mm  ÚHEL OTEVŘENÍ KŘÍDLA MIN. 90°  BEZPEČNOSTNÍ KOVÁNÍ, MIN. RC3</t>
  </si>
  <si>
    <t>D7</t>
  </si>
  <si>
    <t>DŘEVĚNÉ VSTUPNÍ DVEŘE  DVOUKŘÍDLÉ  BEZFALCOVÉ  SKRYTÉ KOVÁNÍ NAPŘ. TECTUS  SVĚTLOST HL. KŘÍDLA  1 000 X 2 000 mm  SVĚTLOST SEKUND. KŘÍDLA  400 X 2 000 mm  ÚHEL OTEVŘENÍ KŘÍDLA MIN. 90°  BEZPEČNOSTNÍ KOVÁNÍ, MIN. RC3</t>
  </si>
  <si>
    <t>D8</t>
  </si>
  <si>
    <t>INTERIÉROVÉ  DVEŘE DO OCELOVÉ ZÁRUBNĚ  JEDNOKŘÍDLÉ  SVĚTLOST KŘÍDLA  960 X 1 970 mm  ÚHEL OTEVŘENÍ KŘÍDLA MIN. 90°  ZAMYKÁNÍ, BEZ POŽADAVKŮ NA  BEZPEČNOSTNÍ KOVÁNÍ</t>
  </si>
  <si>
    <t>D9</t>
  </si>
  <si>
    <t>DŘEVĚNÉ GARÁŽOVÉ DVEŘE  DVOUKŘÍDLÉ  BEZFALCOVÉ  SKRYTÉ KOVÁNÍ NAPŘ. TECTUS  SVĚTLOST HL. KŘÍDLA  1 150 X 1 990 mm  SVĚTLOST SEKUND. KŘÍDLA  1 150 X 1 990 mm  ÚHEL OTEVŘENÍ KŘÍDLA MIN. 93°  BEZPEČNOSTNÍ KOVÁNÍ, MIN. RC3</t>
  </si>
  <si>
    <t>D10</t>
  </si>
  <si>
    <t>DŘEVĚNÉ VSTUPNÍ DVEŘE  JEDNOKŘÍDLÉ  BEZFALCOVÉ  SKRYTÉ KOVÁNÍ NAPŘ. TECTUS  SVĚTLOST KŘÍDLA  800 X 1 970 mm  ÚHEL OTEVŘENÍ KŘÍDLA MIN. 90°  BEZPEČNOSTNÍ KOVÁNÍ, MIN. RC3</t>
  </si>
  <si>
    <t>D11</t>
  </si>
  <si>
    <t>D12</t>
  </si>
  <si>
    <t>INTERIÉROVÉ DVEŘE  JEDNOKŘÍDLÉ,  DĚLÍCÍ POŽÁRNÍ ÚSEK  BEZFALCOVÉ  SKRYTÉ KOVÁNÍ NAPŘ. TECTUS  SVĚTLOST KŘÍDLA  700 X 1 970 mm  ÚHEL OTEVŘENÍ KŘÍDLA MIN. 93°</t>
  </si>
  <si>
    <t>O1</t>
  </si>
  <si>
    <t>MATERIÁL: DŘEVĚNÉ OKNO, TROJ OTEVÍRAVÉ  POVRCHOVÁ ÚPRAVA: PŘÍRODNÍ DUB TRANSPARENTNÍ OLEJ  RÁM OKNA - BEZ PROFILACÍ - BUDE KONZULTOVÁN S ARCHITEKTEM V RÁMCI AUTORSKÝCH DOZORŮ NA  STAVENIŠTI.  U = 1,0 W m-2K-1, VÝPLŇ OKNA TEPELNĚ IZOLAČNÍ TROJSKLO  KŘÍDLA MAJÍ PŘIZNANÉ PANTY ZE STRANY INTERIÉRU VE STEJNÉ BARVĚ JAKO OLIVY OKEN.  BUDE UPŘESNĚNO V RÁMCI AUTORSKÝCH DOZORŮ NA STAVENIŠTI.  ROZMĚR OKENNÍHO RÁMU 2 350 x 1 725 mm  ROZMĚR KŘÍDEL 716 x 1 605 mm  S VODOROVNOU PROFILACÍ VE STŘEDU VÝŠKY TL. 40 mm  PARAPET OKNA BUDE ČÁSTEČNĚ VYBOURÁN (VÝŠKA, POPRSNÍK PRO VLOŽENÍ OTOPNÝCH TĚLES)  EXTERIÉROVÝ PARAPET: PÍSKOVEC, viz. K3  INTERIÉROVÝ PARAPET: DUB, TL. 30 mm, POVRCHOVÁ ÚPRAVA TRANSPARENTNÍ OLEJ  NADPRAŽÍ STÁVAJÍCÍ, VE VNĚJŠÍM ZATEPLOVACÍM SYSTÉMU BUDE INSTALOVÁNA EXTERIÉROVÁ SYSTÉMOVÁ  ŽALUZIE, NÁVIN ŽALUZIE BUDE SCHOVÁN V ZATEPLOVACÍM SYSTÉMU A NEBUDE POHLEDOVĚ UPLATNĚN.  VIZ. Ž1  BEZPEČNOSTNÍ KOVÁNÍ, MIN. RC3</t>
  </si>
  <si>
    <t>O2</t>
  </si>
  <si>
    <t>MATERIÁL: DŘEVĚNÉ OKNO, FIXNÍ ČÁST, ČÁST OTEVÍRACÍ/SKLÁPĚCÍ  POVRCHOVÁ ÚPRAVA: PŘÍRODNÍ DUB TRANSPARENTNÍ OLEJ  RÁM OKNA - BEZ PROFILACÍ - BUDE KONZULTOVÁN S ARCHITKTEM V  RÁMCI AUTORSKÝCH DOZORŮ NA STAVENIŠTI.  U = 1,0 W m-2K-1, VÝPLŇ OKNA TEPELNĚ IZOLAČNÍ TROJSKLO  KŘÍDLA MAJÍ PŘIZNANÉ PANTY ZE STRANY INTERIÉRU VE STEJNÉ  BARVĚ JAKO SKLÁPĚCÍ PÁKA OKNA. TYP A BAREVNOST BUDE  UPŘESNĚNA V RÁMCI AUTORSKÝCH DOZORŮ NA STAVENIŠTI.  ROZMĚR OKENNÍHO RÁMU 1 500 x 3 320 mm  ROZMĚR ČÁSTI FIXNÍ 1 420 x 2 060 mm  S VODOROVNOU A VERTIKÁLNÍ PROFILACÍ TL. 40 mm  ROZMĚR ČÁSTI OTEVÍRAVÉ A SKLÁPĚCÍ 1 420 x 1 100 mm  PARAPET VŠECH OKEN BUDE ČÁSTEČNĚ VYBOURÁN (VÝŠKA)  VE FRONTÁLNÍ POZICI JE NAVRŽEN NOVÝ PROSTUP x3  EXTERIÉROVÝ PARAPET: PÍSKOVEC, viz. K4  INTERIÉROVÝ PARAPET: DUB, TL. 30 mm, POVRCHOVÁ ÚPRAVA  TRANSPARENTNÍ OLEJ  NADPRAŽÍ STÁVAJÍCÍ, (V JEDNÉ POZICI BUDE NOVĚ VYBUDOVÁNO  NADPRAŽÍ) VE VNĚJŠÍM ZATEPLOVACÍM SYSTÉMU BUDE  INSTALOVÁNA EXTERIÉROVÁ SYSTÉMOVÁ ŽALUZIE, NÁVIN  ŽALUZIE BUDE SCHOVÁN V ZATEPLOVACÍM SYSTÉMU A NEBUDE  POHLEDOVĚ UPLATNĚN.  VIZ. Ž2  BEZPEČNOSTNÍ KOVÁNÍ, MIN. RC3</t>
  </si>
  <si>
    <t>O3</t>
  </si>
  <si>
    <t>MATERIÁL: HLINÍKOVÉ OKNO V LÍCI OMÍTKY  PROSKLENÁ FIXNÍ ČÁST, PLNÁ ČÁST  OTEVÍRACÍ/SKLÁPĚCÍ  POVRCHOVÁ ÚPRAVA: BARVA - ANTRACIT  U = 1,0 W m-2K-1, VÝPLŇ OKNA TEPELNĚ IZOLAČNÍ  TROJSKLO  ROZMĚR OKENNÍHO RÁMU 2 100 x 1 600 mm  ROZMĚR ČÁSTI FIXNÍ (ZASKELENÍ) 1 480 x 1 480 mm  ROZMĚR ČÁSTI OTEVÍRAVÉ A SKLÁPĚCÍ 1 520 x 520 mm  EXTERIÉROVÝ PARAPET KLEMPÍŘSKÝ PRVEK viz. KL2  INTERIÉROVÝ PARAPET RÁM PO CELÉM OBVODĚ  VČETNĚ NADPRAŽÍ A OSTĚNÍ -  DUB, TL. 30 mm, POVRCHOVÁ ÚPRAVA  TRANSPARENTNÍ OLEJ  NADPRAŽÍ STÁVAJÍCÍ, BEZ EXTERIÉROVÝCH ŽALUZIÍ</t>
  </si>
  <si>
    <t>O4</t>
  </si>
  <si>
    <t>MATERIÁL: DŘEVĚNÉ OKNO, OTEVÍRACÍ/SKLÁPĚCÍ 3 ks  POVRCHOVÁ ÚPRAVA: PŘÍRODNÍ DUB TRANSPARENTNÍ OLEJ  RÁM OKNA - BEZ PROFILACÍ - BUDE KONZULTOVÁN S ARCHITKTEM V RÁMCI AUTORSKÝCH DOZORŮ  NA STAVENIŠTI.  U = 1,0 W m-2K-1, VÝPLŇ OKNA TEPELNĚ IZOLAČNÍ TROJSKLO  KŘÍDLA MAJÍ PŘIZNANÉ PANTY ZE STRANY INTERIÉRU VE STEJNÉ BARVĚ JAKO OTEVÍRACÍ OLIVA.  TYP A BAREVNOST BUDE UPŘESNĚNA V RÁMCI AUTORSKÝCH DOZORŮ NA STAVENIŠTI.  ROZMĚR OKENNÍHO RÁMU 1 200 x 1 510 mm  ROZMĚR ČÁSTI OTEVÍRAVÉ A SKLÁPĚCÍ 1 100 x 1 410 mm  PARAPET VE STÁVAJÍCÍ VÝŠCE,  INTERIÉROVÝ PARAPET: DUB, TL. 30 mm, POVRCHOVÁ ÚPRAVA TRANSPARENTNÍ OLEJ  EXTERIÉROVÝ PARAPET: KLEMPÍŘSKÝ PRVEK, viz. KL3  NADPRAŽÍ STÁVAJÍCÍ  VE VNĚJŠÍM ZATEPLOVACÍM SYSTÉMU BUDE INSTALOVÁNA EXTERIÉROVÁ SYSTÉMOVÁ  ŽALUZIE, NÁVIN ŽALUZIE BUDE SCHOVÁN V ZATEPLOVACÍM SYSTÉMU A NEBUDE POHLEDOVĚ  UPLATNĚN.  VIZ. Ž3  BEZPEČNOSTNÍ KOVÁNÍ, MIN. RC3</t>
  </si>
  <si>
    <t>O5</t>
  </si>
  <si>
    <t>MATERIÁL: DŘEVĚNÉ OKNO, OTEVÍRACÍ/SKLÁPĚCÍ 1 ks  POVRCHOVÁ ÚPRAVA: PŘÍRODNÍ DUB TRANSPARENTNÍ OLEJ  RÁM OKNA - BEZ PROFILACÍ - BUDE KONZULTOVÁN S ARCHITKTEM V RÁMCI AUTORSKÝCH DOZORŮ  NA STAVENIŠTI.  U = 1,0 W m-2K-1, VÝPLŇ OKNA TEPELNĚ IZOLAČNÍ TROJSKLO  KŘÍDLA MAJÍ PŘIZNANÉ PANTY ZE STRANY INTERIÉRU VE STEJNÉ BARVĚ JAKO OTEVÍRACÍ OLIVA.  TYP A BAREVNOST BUDE UPŘESNĚNA V RÁMCI AUTORSKÝCH DOZORŮ NA STAVENIŠTI.  ROZMĚR OKENNÍHO RÁMU 920 x 1 450 mm  ROZMĚR ČÁSTI OTEVÍRAVÉ A SKLÁPĚCÍ 820 x 1 450 mm  PARAPET VE STÁVAJÍCÍ VÝŠCE,  INTERIÉROVÝ PARAPET: DUB, TL. 30 mm, POVRCHOVÁ ÚPRAVA TRANSPARENTNÍ OLEJ  EXTERIÉROVÝ PARAPET: KLEMPÍŘSKÝ PRVEK, viz. KL4  NADPRAŽÍ STÁVAJÍCÍ, BEZ EXTERIÉROVÉ ŽALUZIE  BEZPEČNOSTNÍ KOVÁNÍ, MIN. RC3</t>
  </si>
  <si>
    <t>O6</t>
  </si>
  <si>
    <t>MATERIÁL: DŘEVĚNÉ OKNO, OTEVÍRACÍ/SKLÁPĚCÍ 1 ks  POVRCHOVÁ ÚPRAVA: PŘÍRODNÍ DUB TRANSPARENTNÍ OLEJ  RÁM OKNA - BEZ PROFILACÍ - BUDE KONZULTOVÁN S ARCHITKTEM V RÁMCI AUTORSKÝCH DOZORŮ  NA STAVENIŠTI.  U = 1,0 W m-2K-1, VÝPLŇ OKNA TEPELNĚ IZOLAČNÍ TROJSKLO  KŘÍDLA MAJÍ PŘIZNANÉ PANTY ZE STRANY INTERIÉRU VE STEJNÉ BARVĚ JAKO OTEVÍRACÍ OLIVA.  TYP A BAREVNOST BUDE UPŘESNĚNA V RÁMCI AUTORSKÝCH DOZORŮ NA STAVENIŠTI.  ROZMĚR OKENNÍHO RÁMU 1 650 x 1 650 mm  ROZMĚR ČÁSTI OTEVÍRAVÉ A SKLÁPĚCÍ 1 550 x 1 550 mm  PARAPET VE STÁVAJÍCÍ VÝŠCE,  INTERIÉROVÝ PARAPET: DUB, TL. 30 mm, POVRCHOVÁ ÚPRAVA TRANSPARENTNÍ OLEJ  EXTERIÉROVÝ PARAPET: PÍSKOVEC, viz. K6  NADPRAŽÍ STÁVAJÍCÍ, BEZ EXTERIÉROVÉ ŽALUZIE  BEZPEČNOSTNÍ KOVÁNÍ, MIN. RC3</t>
  </si>
  <si>
    <t>O7</t>
  </si>
  <si>
    <t>MATERIÁL: DŘEVĚNÉ OKNO, SKLÁPĚCÍ 3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600 x 810 mm  ROZMĚR SKLÁPĚCÍ ČÁSTI 500 x 710 mm  PARAPET VE STÁVAJÍCÍ VÝŠCE,  INTERIÉROVÝ PARAPET: INTERIÉROVÁ OMÍTKA  EXTERIÉROVÝ PARAPET: KLEMPÍŘSKÝ PRVEK, viz. KL11  NADPRAŽÍ STÁVAJÍCÍ, BEZ EXTERIÉROVÉ ŽALUZIE  BEZPEČNOSTNÍ KOVÁNÍ, MIN. RC3</t>
  </si>
  <si>
    <t>O8</t>
  </si>
  <si>
    <t>MATERIÁL: DŘEVĚNÉ OKNO, SKLÁPĚCÍ 1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600 x 810 mm, ROZMĚR SKLÁPĚCÍ ČÁSTI 500 x 710 mm  PARAPET VE STÁVAJÍCÍ VÝŠCE,  INTERIÉROVÝ PARAPET: INTERIÉROVÁ OMÍTKA  EXTERIÉROVÝ PARAPET: SEŠIKMENÝ VIZ. DET. 13, KLEMPÍŘSKÝ PRVEK, viz. KL5  NADPRAŽÍ STÁVAJÍCÍ, BEZ EXTERIÉROVÉ ŽALUZIE  BEZPEČNOSTNÍ KOVÁNÍ, MIN. RC3</t>
  </si>
  <si>
    <t>O9</t>
  </si>
  <si>
    <t>MATERIÁL: DŘEVĚNÉ OKNO, SKLÁPĚCÍ 1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540 x 470 mm, ROZMĚR SKLÁPĚCÍ ČÁSTI 440 x 470 mm  PARAPET VE STÁVAJÍCÍ VÝŠCE, INTERIÉROVÝ PARAPET: INTERIÉROVÁ OMÍTKA  EXTERIÉROVÝ PARAPET: KLEMPÍŘSKÝ PRVEK, viz. KL9  NADPRAŽÍ STÁVAJÍCÍ, BEZ EXTERIÉROVÉ ŽALUZIE  BEZPEČNOSTNÍ KOVÁNÍ, MIN. RC3</t>
  </si>
  <si>
    <t>O10</t>
  </si>
  <si>
    <t>MATERIÁL: DŘEVĚNÉ OKNO, SKLÁPĚCÍ, OTEVÍRACÍ 1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900 x 1 050 mm, ROZMĚR SKLÁPĚCÍ ČÁSTI 800 x 950 mm  PARAPET VE STÁVAJÍCÍ VÝŠCE, INTERIÉROVÝ PARAPET: INTERIÉROVÁ OMÍTKA  EXTERIÉROVÝ PARAPET: KLEMPÍŘSKÝ PRVEK, viz. KL7  NADPRAŽÍ STÁVAJÍCÍ, BEZ EXTERIÉROVÉ ŽALUZIE  BEZPEČNOSTNÍ KOVÁNÍ, MIN. RC3</t>
  </si>
  <si>
    <t>O11</t>
  </si>
  <si>
    <t>MATERIÁL: DŘEVĚNÉ OKNO, OTEVÍRACÍ 1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800 x 960 mm, ROZMĚR SKLÁPĚCÍ ČÁSTI 670 x 860 mm  PARAPET VE STÁVAJÍCÍ VÝŠCE, INTERIÉROVÝ PARAPET: INTERIÉROVÁ OMÍTKA  EXTERIÉROVÝ PARAPET: KLEMPÍŘSKÝ PRVEK, viz. KL10  NADPRAŽÍ STÁVAJÍCÍ, BEZ EXTERIÉROVÉ ŽALUZIE  BEZPEČNOSTNÍ KOVÁNÍ, MIN. RC3</t>
  </si>
  <si>
    <t>O12</t>
  </si>
  <si>
    <t>MATERIÁL: DŘEVĚNÉ OKNO, SKLÁPĚCÍ, OTEVÍRACÍ 2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600 x 810 mm, ROZMĚR SKLÁPĚCÍ ČÁSTI 500 x 710 mm  PARAPET VE STÁVAJÍCÍ VÝŠCE, INTERIÉROVÝ PARAPET: INTERIÉROVÁ OMÍTKA  EXTERIÉROVÝ PARAPET: KLEMPÍŘSKÝ PRVEK, viz. KL11  NADPRAŽÍ STÁVAJÍCÍ, BEZ EXTERIÉROVÉ ŽALUZIE  BEZPEČNOSTNÍ KOVÁNÍ, MIN. RC3</t>
  </si>
  <si>
    <t>O13</t>
  </si>
  <si>
    <t>MATERIÁL: DŘEVĚNÉ OKNO, SKLÁPĚCÍ, OTEVÍRACÍ 1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900 x 550 mm, ROZMĚR SKLÁPĚCÍ ČÁSTI 800 x 450 mm  PARAPET VE STÁVAJÍCÍ VÝŠCE, INTERIÉROVÝ PARAPET: INTERIÉROVÁ OMÍTKA  EXTERIÉROVÝ PARAPET: KLEMPÍŘSKÝ PRVEK, viz. KL12  NADPRAŽÍ STÁVAJÍCÍ, BEZ EXTERIÉROVÉ ŽALUZIE  BEZPEČNOSTNÍ KOVÁNÍ, MIN. RC3</t>
  </si>
  <si>
    <t>O14</t>
  </si>
  <si>
    <t>MATERIÁL: DŘEVĚNÉ OKNO, SKLÁPĚCÍ, OTEVÍRACÍ 2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1 180 x 1 250 mm, ROZMĚR SKLÁPĚCÍ ČÁSTI 1 050 x 1 150 mm  PARAPET VE STÁVAJÍCÍ VÝŠCE, INTERIÉROVÝ PARAPET: INTERIÉROVÁ OMÍTKA  EXTERIÉROVÝ PARAPET: KLEMPÍŘSKÝ PRVEK, viz. KL13  NADPRAŽÍ STÁVAJÍCÍ, BEZ EXTERIÉROVÉ ŽALUZIE  BEZPEČNOSTNÍ KOVÁNÍ, MIN. RC3</t>
  </si>
  <si>
    <t>O15</t>
  </si>
  <si>
    <t>MATERIÁL: DŘEVĚNÉ OKNO, OTEVÍRACÍ 1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1 500 x 1 600 mm, ROZMĚR SKLÁPĚCÍ ČÁSTI 1 400 x 1 500 mm  PARAPET VE STÁVAJÍCÍ VÝŠCE, INTERIÉROVÝ PARAPET: INTERIÉROVÁ OMÍTKA  EXTERIÉROVÝ PARAPET: KLEMPÍŘSKÝ PRVEK, viz. KL8  NADPRAŽÍ STÁVAJÍCÍ, BEZ EXTERIÉROVÉ ŽALUZIE  BEZPEČNOSTNÍ KOVÁNÍ, MIN. RC3</t>
  </si>
  <si>
    <t>O16</t>
  </si>
  <si>
    <t>MATERIÁL: DŘEVO - HLINÍKOVÉ OKNO, VYKLÁPĚCÍ 8 ks  POVRCHOVÁ ÚPRAVA: PŘÍRODNÍ DUB TRANSPARENTNÍ OLEJ  U = 1,0 W m-2K-1, VÝPLŇ OKNA TEPELNĚ IZOLAČNÍ TROJSKLO  KŘÍDLO MÁ PŘIZNANÉ PANTY ZE STRANY INTERIÉRU VE STEJNÉ BARVĚ  JAKO OTEVÍRACÍ OLIVA. TYP A BAREVNOST BUDE UPŘESNĚNA V RÁMCI  AUTORSKÝCH DOZORŮ NA STAVENIŠTI.  ROZMĚR OKENNÍHO RÁMU 800 x 1 200 mm  ŠIKMÝ PARAPER, ŠIKMÉ NADPRAŽÍ  KOMPLETACE MADLO, INTEGROVANÁ VENTILACE, FILTR PROTI  PRACHU A HMYZU.</t>
  </si>
  <si>
    <t>O17</t>
  </si>
  <si>
    <t>MATERIÁL: DŘEVĚNÉ OKNO, SKLÁPĚCÍ 2 ks  POVRCHOVÁ ÚPRAVA: PŘÍRODNÍ DUB TRANSPARENTNÍ OLEJ  RÁM OKNA - BEZ PROFILACÍ - BUDE KONZULTOVÁN S ARCHITKTEM V RÁMCI AUTORSKÝCH DOZORŮ  NA STAVENIŠTI.  U = 1,0 W m-2K-1, VÝPLŇ OKNA TEPELNĚ IZOLAČNÍ TROJSKLO  KŘÍDLO MÁ PŘIZNANÉ PANTY ZE STRANY INTERIÉRU VE STEJNÉ BARVĚ JAKO OTEVÍRACÍ OLIVA. TYP  A BAREVNOST BUDE UPŘESNĚNA V RÁMCI AUTORSKÝCH DOZORŮ NA STAVENIŠTI.  ROZMĚR OKENNÍHO RÁMU 1 000 x 500 mm, ROZMĚR SKLÁPĚCÍ ČÁSTI 900 x 400 mm  PARAPET VE STÁVAJÍCÍ VÝŠCE, INTERIÉROVÝ PARAPET: INTERIÉROVÁ OMÍTKA  EXTERIÉROVÝ PARAPET: KLEMPÍŘSKÝ PRVEK, viz. KL16  NADPRAŽÍ STÁVAJÍCÍ, BEZ EXTERIÉROVÉ ŽALUZIE  BEZPEČNOSTNÍ KOVÁNÍ, MIN. RC3</t>
  </si>
  <si>
    <t>Montáž oken a dveří</t>
  </si>
  <si>
    <t>Parotěsné pásky</t>
  </si>
  <si>
    <t>Doprava oken a dveří</t>
  </si>
  <si>
    <t>Ž1</t>
  </si>
  <si>
    <t xml:space="preserve">ŽALUZIE OKNA - PRŮČELÍ + SCHRÁNKA, KOMPLETNÍ DOTÁVKA, VČETNĚ DETAILŮ - 1 725 x 2 350 = 4,053 m2_x000D_
</t>
  </si>
  <si>
    <t>Ž2a</t>
  </si>
  <si>
    <t>ŽALUZIE KNA – PRŮČELÍ + SCHRÁNKA, KOMPLETNÍ DOTÁVKA, VČETNĚ DETAILŮ - 1 500 x 3 320 = 4,98 m2</t>
  </si>
  <si>
    <t>Ž2b</t>
  </si>
  <si>
    <t>Ž3</t>
  </si>
  <si>
    <t>ŽALUZIE ZADNÍ OKNA – PRŮČELÍ + SCHRÁNKA, KOMPLETNÍ DOTÁVKA, VČETNĚ DETAILŮ - 1 200 x 1 510 = 1,81 m2</t>
  </si>
  <si>
    <t>KONSTRUKCE TRUHLÁŘSKÉ CELKEM</t>
  </si>
  <si>
    <t>Dodávka a montáž nástěnky - DET12</t>
  </si>
  <si>
    <t>Dodávka a montáž čistící zóny - + stavební připravenost Z1</t>
  </si>
  <si>
    <t>Dodávka a montáž čistící zóny - + stavební připravenost Z2</t>
  </si>
  <si>
    <t>Dodávka a montáž schodiště + připravenost Z3 (včetně stavební přípravenosti)</t>
  </si>
  <si>
    <t>Dodávka a montáž schodiště + připravenost Z4 (včetně stavební přípravenosti)</t>
  </si>
  <si>
    <t>Dodávka a montáž čistící zóny - + stavební připravenost Z5</t>
  </si>
  <si>
    <t>OCELOVÁ, ŽÁROVĚ POZINKOVANÁ KONSTRUKCE PRO OSAZENÍ KAMENNÉHO OBKLADU  REVIZNÍHO OTVORU HUV Z6</t>
  </si>
  <si>
    <t>NÁSTĚNKA  ZABUDOVANÁ V  ZATEPLOVACÍM SYSTÉMU Z7</t>
  </si>
  <si>
    <t>OCELOVÁ, ŽÁROVĚ POZINKOVANÁ KONSTRUKCE PRO EXTER. VZT JEDNOTEK Z8 (včetně stavební přípravenosti)</t>
  </si>
  <si>
    <t>POŠTOVNÍ SCHRÁNKA ZABUDOVÁNA V ZÓNĚ TEPELNÉHO IZOLANTU Z9</t>
  </si>
  <si>
    <t>oddíl 777</t>
  </si>
  <si>
    <t>Podlahy syntetické:</t>
  </si>
  <si>
    <t>C-777615115-0</t>
  </si>
  <si>
    <t>NATER PODLAH BETON 1xSIKAFLOOR 2540 W - S4</t>
  </si>
  <si>
    <t>PODLAHY SYNTETICKÉ CELKEM</t>
  </si>
  <si>
    <t>oddíl 784</t>
  </si>
  <si>
    <t>Malby:</t>
  </si>
  <si>
    <t>C-784452281-0</t>
  </si>
  <si>
    <t>MALBA 3xPRIMAL BILA MISTN V 3,5M - předběžná výměra - celkový rozsah bude stanoven a posouzen např. při výstavbě prací a po dokončení zednickcýh prací - odhadovaná výměra</t>
  </si>
  <si>
    <t>MALBY CELKEM</t>
  </si>
  <si>
    <t>oddíl 789</t>
  </si>
  <si>
    <t>Práce písmomalířské:</t>
  </si>
  <si>
    <t>C-789999991-0</t>
  </si>
  <si>
    <t>HZS PRACE PISMOMALIRSKE - OZNAČENÍ DOMU NÁPISEM, ŠEDÁ FASÁDNÍ BARVA, FONT FORMULA_x000D_
CONDENSED LIGHT</t>
  </si>
  <si>
    <t>PRÁCE PÍSMOMALÍŘSKÉ CELKEM</t>
  </si>
  <si>
    <t>oddíl 795</t>
  </si>
  <si>
    <t>Kamenické práce:</t>
  </si>
  <si>
    <t>K</t>
  </si>
  <si>
    <t>Kamenný sokl</t>
  </si>
  <si>
    <t>K1</t>
  </si>
  <si>
    <t>Nový vstup</t>
  </si>
  <si>
    <t>K2</t>
  </si>
  <si>
    <t>K3</t>
  </si>
  <si>
    <t>Kamenný parapet</t>
  </si>
  <si>
    <t>K4</t>
  </si>
  <si>
    <t>Parapet průčelí</t>
  </si>
  <si>
    <t>K5</t>
  </si>
  <si>
    <t>Předsazený schod</t>
  </si>
  <si>
    <t>K6</t>
  </si>
  <si>
    <t>Parapet kuchyně</t>
  </si>
  <si>
    <t>K7</t>
  </si>
  <si>
    <t>Podesta</t>
  </si>
  <si>
    <t>K8</t>
  </si>
  <si>
    <t>Schod</t>
  </si>
  <si>
    <t>K9</t>
  </si>
  <si>
    <t>Vyrovnávací podesta</t>
  </si>
  <si>
    <t>K10</t>
  </si>
  <si>
    <t>K11</t>
  </si>
  <si>
    <t>Schody do bytu</t>
  </si>
  <si>
    <t>K12</t>
  </si>
  <si>
    <t>Schody do bytu,CN -(145x280), obr. (210x300)</t>
  </si>
  <si>
    <t>K13</t>
  </si>
  <si>
    <t>Schody</t>
  </si>
  <si>
    <t>KAMENICKÉ CELKEM</t>
  </si>
  <si>
    <t>C-721174333-0</t>
  </si>
  <si>
    <t>MTZ POTR KANAL VNI DEST PE DN -150 - dešťová přípojka (odhadovaná výměra)</t>
  </si>
  <si>
    <t>H-28611332-1</t>
  </si>
  <si>
    <t>ROURY PVC KANAL HRDL KGEM SN 8 DN 160 - dešťová přípojka (odhadovaná výměra)</t>
  </si>
  <si>
    <t>C-721999991-0</t>
  </si>
  <si>
    <t>HZS PRACE INSTALATERSKE KANALIZACNI - dešťová přípojka (odhadovaná výměra) - napojení na kanalizaci</t>
  </si>
  <si>
    <t>HZS PRACE INSTALATERSKE KANALIZACNI - napojení ostatních svodů</t>
  </si>
  <si>
    <t>C-721242116-0</t>
  </si>
  <si>
    <t>LAPAC STRESNICH SPLAVENIN DN 125 - Kl18</t>
  </si>
  <si>
    <t>C-998721101-0</t>
  </si>
  <si>
    <t>KANALIZACE PRESUN HMOT VYSKA -6M</t>
  </si>
  <si>
    <t>oddíl 722</t>
  </si>
  <si>
    <t>Vodovod vnitřní:</t>
  </si>
  <si>
    <t>C-722999991-0</t>
  </si>
  <si>
    <t>HZS PRACE INSTALATERSKE VODOVODNI - NUTNÝ PŘESUN STÁVAJÍCÍHO TRASOVÁNÍ POZICE VODY._x000D_
TRASOVÁNÍ POVEDE NOVĚ PODLAHOU. PROSTUP MEZI MÍSTNOSTÍ_x000D_
0.03 A 0.02 BUDE POSUNUT. TRASOVÁNÍ BUDE UPŘESNĚNO_x000D_
PROJEKTANTEM V RÁMCI PROVÁDĚNÍ KONTROLNÍCH DNÍ NA_x000D_
STAVENIŠTI - odhad výměr</t>
  </si>
  <si>
    <t>VODOVOD VNITŘNÍ CELKEM</t>
  </si>
  <si>
    <t>NOVÁ POZICE EL. ROZVADĚČE  DO MÍSTNOSTI JE TŘEBA PŘIVÉST ELEKTRO, VE STÁVAJÍCÍM STAVU  NENÍ PŘIVEDENO - odhadovaná cena</t>
  </si>
  <si>
    <t>ZRUŠENÍ STÁVAJÍCÍHO AXIÁLNÍHO VENTILÁTORU A LOKÁLNÍ  DOPLNĚNÍ VNITŘNÍ JÁDROVÉ OMÍTKY</t>
  </si>
  <si>
    <t>Svislé konstrukce</t>
  </si>
  <si>
    <t>Komunikace</t>
  </si>
  <si>
    <t>Úpravy povrchů vnitřní</t>
  </si>
  <si>
    <t>Úpravy povrchů vnější</t>
  </si>
  <si>
    <t>Ostatní konstrukce a práce</t>
  </si>
  <si>
    <t>Lešení a stavební výtahy</t>
  </si>
  <si>
    <t>Přesun hmot</t>
  </si>
  <si>
    <t>Izolace proti vodě</t>
  </si>
  <si>
    <t>Izolace tepelné</t>
  </si>
  <si>
    <t>Konstrukce klempířské</t>
  </si>
  <si>
    <t>Konstrukce truhlářské</t>
  </si>
  <si>
    <t>Podlahy syntetické</t>
  </si>
  <si>
    <t>Malby</t>
  </si>
  <si>
    <t>Práce písmomalířské</t>
  </si>
  <si>
    <t>Kamenické práce</t>
  </si>
  <si>
    <t>SO-01</t>
  </si>
  <si>
    <t>Revitalizace budovy Společenský dům</t>
  </si>
  <si>
    <t>Dílenská dokumentace</t>
  </si>
  <si>
    <t>Jednání s DOSS,zábory,poplat.</t>
  </si>
  <si>
    <t>REKAPITULACE OBJEKTŮ STAVBY</t>
  </si>
  <si>
    <t xml:space="preserve">Kód stavby : </t>
  </si>
  <si>
    <t xml:space="preserve">Název stavby : </t>
  </si>
  <si>
    <t xml:space="preserve">Datum: </t>
  </si>
  <si>
    <t>Místo stavby:</t>
  </si>
  <si>
    <t>K.Ú. Hodslavice</t>
  </si>
  <si>
    <t>NÁKLADY ZA JEDNOTLIVÉ STAVEBNÍ OBJEKTY</t>
  </si>
  <si>
    <t>Kód objektu</t>
  </si>
  <si>
    <t>Název objektu</t>
  </si>
  <si>
    <t>JKSO</t>
  </si>
  <si>
    <t>Cena bez DPH
(Kč)</t>
  </si>
  <si>
    <t>Cena s DPH
(Kč)</t>
  </si>
  <si>
    <t>CENA ZA STAVBU CELKEM</t>
  </si>
  <si>
    <t>SOUHRNNÝ LIST STAVBY</t>
  </si>
  <si>
    <t xml:space="preserve">Místo stavby: </t>
  </si>
  <si>
    <t xml:space="preserve">Projektant : </t>
  </si>
  <si>
    <t xml:space="preserve">IČO : </t>
  </si>
  <si>
    <t xml:space="preserve">DIČ : </t>
  </si>
  <si>
    <t xml:space="preserve">Objednatel : </t>
  </si>
  <si>
    <t xml:space="preserve">Zpracovatel : </t>
  </si>
  <si>
    <t xml:space="preserve">Zhotovitel : </t>
  </si>
  <si>
    <t>Průzkumné, geodetické a projektové práce + Technologie + Mobiliář</t>
  </si>
  <si>
    <t>Cena bez DPH</t>
  </si>
  <si>
    <t>21% činí :</t>
  </si>
  <si>
    <t>15% činí :</t>
  </si>
  <si>
    <t>CENA CELKEM VČETNĚ DPH:</t>
  </si>
  <si>
    <t>Datum, razítko, podpis</t>
  </si>
  <si>
    <t>14.11.2023</t>
  </si>
  <si>
    <t>Opravy v záruce</t>
  </si>
  <si>
    <t>PPV z montáže: materiál + práce</t>
  </si>
  <si>
    <t>GZS</t>
  </si>
  <si>
    <t xml:space="preserve">Rizika a pojištění </t>
  </si>
  <si>
    <t xml:space="preserve">Dodav. dokumen. </t>
  </si>
  <si>
    <t>Provozní vlivy</t>
  </si>
</sst>
</file>

<file path=xl/styles.xml><?xml version="1.0" encoding="utf-8"?>
<styleSheet xmlns="http://schemas.openxmlformats.org/spreadsheetml/2006/main">
  <numFmts count="4">
    <numFmt numFmtId="164" formatCode="#,##0.0"/>
    <numFmt numFmtId="165" formatCode="#,##0.000"/>
    <numFmt numFmtId="166" formatCode="#,##0.00000"/>
    <numFmt numFmtId="167" formatCode="#,##0.0000"/>
  </numFmts>
  <fonts count="10">
    <font>
      <sz val="10"/>
      <color theme="1"/>
      <name val="Arial"/>
      <family val="2"/>
      <charset val="238"/>
    </font>
    <font>
      <sz val="7"/>
      <color theme="1"/>
      <name val="Arial"/>
      <family val="2"/>
      <charset val="238"/>
    </font>
    <font>
      <i/>
      <sz val="7"/>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
      <sz val="7"/>
      <color indexed="8"/>
      <name val="Arial"/>
      <family val="2"/>
      <charset val="238"/>
    </font>
    <font>
      <b/>
      <sz val="14"/>
      <color theme="1"/>
      <name val="Arial"/>
      <family val="2"/>
      <charset val="238"/>
    </font>
    <font>
      <b/>
      <sz val="13"/>
      <color theme="1"/>
      <name val="Arial"/>
      <family val="2"/>
      <charset val="238"/>
    </font>
    <font>
      <b/>
      <sz val="11"/>
      <color theme="1"/>
      <name val="Arial"/>
      <family val="2"/>
      <charset val="238"/>
    </font>
  </fonts>
  <fills count="10">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bgColor indexed="64"/>
      </patternFill>
    </fill>
  </fills>
  <borders count="84">
    <border>
      <left/>
      <right/>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hair">
        <color indexed="64"/>
      </left>
      <right/>
      <top/>
      <bottom/>
      <diagonal/>
    </border>
    <border>
      <left style="medium">
        <color indexed="64"/>
      </left>
      <right style="thin">
        <color indexed="64"/>
      </right>
      <top/>
      <bottom/>
      <diagonal/>
    </border>
    <border>
      <left style="medium">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right style="medium">
        <color auto="1"/>
      </right>
      <top style="medium">
        <color indexed="64"/>
      </top>
      <bottom style="thin">
        <color indexed="64"/>
      </bottom>
      <diagonal/>
    </border>
    <border>
      <left/>
      <right style="medium">
        <color auto="1"/>
      </right>
      <top/>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s>
  <cellStyleXfs count="1">
    <xf numFmtId="0" fontId="0" fillId="0" borderId="0"/>
  </cellStyleXfs>
  <cellXfs count="287">
    <xf numFmtId="0" fontId="0" fillId="0" borderId="0" xfId="0"/>
    <xf numFmtId="0" fontId="1" fillId="0" borderId="0" xfId="0" applyFont="1"/>
    <xf numFmtId="0" fontId="2" fillId="0" borderId="0" xfId="0" applyFont="1"/>
    <xf numFmtId="0" fontId="0" fillId="0" borderId="0" xfId="0" applyFont="1"/>
    <xf numFmtId="0" fontId="3" fillId="0" borderId="0" xfId="0" applyFont="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17" xfId="0" applyFont="1" applyFill="1" applyBorder="1" applyAlignment="1">
      <alignment horizontal="center"/>
    </xf>
    <xf numFmtId="0" fontId="1" fillId="2" borderId="20" xfId="0" applyFont="1" applyFill="1" applyBorder="1" applyAlignment="1">
      <alignment horizontal="center"/>
    </xf>
    <xf numFmtId="0" fontId="1" fillId="0" borderId="25" xfId="0" applyFont="1" applyBorder="1" applyAlignment="1">
      <alignment horizontal="center" vertical="center"/>
    </xf>
    <xf numFmtId="0" fontId="1" fillId="2" borderId="24" xfId="0" applyFont="1" applyFill="1" applyBorder="1" applyAlignment="1">
      <alignment horizontal="center"/>
    </xf>
    <xf numFmtId="0" fontId="1" fillId="0" borderId="1" xfId="0" applyFont="1" applyBorder="1" applyAlignment="1">
      <alignment horizontal="center" vertical="center"/>
    </xf>
    <xf numFmtId="0" fontId="1" fillId="2" borderId="26" xfId="0" applyFont="1" applyFill="1" applyBorder="1" applyAlignment="1">
      <alignment horizontal="center"/>
    </xf>
    <xf numFmtId="0" fontId="1" fillId="0" borderId="30" xfId="0" applyFont="1" applyBorder="1" applyAlignment="1">
      <alignment horizontal="center" vertical="center"/>
    </xf>
    <xf numFmtId="0" fontId="1" fillId="2" borderId="29" xfId="0" applyFont="1" applyFill="1" applyBorder="1" applyAlignment="1">
      <alignment horizontal="center"/>
    </xf>
    <xf numFmtId="0" fontId="1" fillId="2" borderId="34" xfId="0" applyFont="1" applyFill="1" applyBorder="1" applyAlignment="1">
      <alignment horizontal="center"/>
    </xf>
    <xf numFmtId="0" fontId="4" fillId="0" borderId="0" xfId="0" applyFont="1"/>
    <xf numFmtId="0" fontId="5" fillId="0" borderId="0" xfId="0" applyFont="1"/>
    <xf numFmtId="0" fontId="5" fillId="0" borderId="3" xfId="0" applyFont="1" applyBorder="1"/>
    <xf numFmtId="0" fontId="5" fillId="0" borderId="5" xfId="0" applyFont="1" applyBorder="1"/>
    <xf numFmtId="0" fontId="5" fillId="0" borderId="3" xfId="0" applyFont="1" applyBorder="1" applyAlignment="1">
      <alignment vertical="center"/>
    </xf>
    <xf numFmtId="0" fontId="5" fillId="0" borderId="36" xfId="0" applyFont="1" applyBorder="1"/>
    <xf numFmtId="0" fontId="5" fillId="0" borderId="38" xfId="0" applyFont="1" applyBorder="1"/>
    <xf numFmtId="0" fontId="5" fillId="0" borderId="32" xfId="0" applyFont="1" applyBorder="1"/>
    <xf numFmtId="0" fontId="5" fillId="0" borderId="1" xfId="0" applyFont="1" applyBorder="1"/>
    <xf numFmtId="0" fontId="5" fillId="0" borderId="27" xfId="0" applyFont="1" applyBorder="1"/>
    <xf numFmtId="0" fontId="5" fillId="0" borderId="22" xfId="0" applyFont="1" applyBorder="1"/>
    <xf numFmtId="0" fontId="5" fillId="0" borderId="27" xfId="0" applyFont="1" applyBorder="1" applyAlignment="1">
      <alignment horizontal="right" vertical="center"/>
    </xf>
    <xf numFmtId="0" fontId="5" fillId="0" borderId="27" xfId="0" applyFont="1" applyBorder="1" applyAlignment="1">
      <alignment horizontal="left" vertical="center"/>
    </xf>
    <xf numFmtId="0" fontId="5" fillId="0" borderId="25" xfId="0" applyFont="1" applyBorder="1"/>
    <xf numFmtId="0" fontId="5" fillId="0" borderId="30" xfId="0" applyFont="1" applyBorder="1"/>
    <xf numFmtId="0" fontId="5" fillId="0" borderId="39" xfId="0" applyFont="1" applyBorder="1"/>
    <xf numFmtId="0" fontId="1" fillId="0" borderId="6" xfId="0" applyFont="1" applyBorder="1" applyAlignment="1">
      <alignment horizontal="right" vertical="top"/>
    </xf>
    <xf numFmtId="0" fontId="1" fillId="0" borderId="4" xfId="0" applyFont="1" applyBorder="1" applyAlignment="1">
      <alignment vertical="top"/>
    </xf>
    <xf numFmtId="0" fontId="1" fillId="3" borderId="4" xfId="0" applyFont="1" applyFill="1" applyBorder="1" applyAlignment="1">
      <alignment horizontal="left" vertical="top"/>
    </xf>
    <xf numFmtId="0" fontId="1" fillId="0" borderId="4" xfId="0" applyFont="1" applyBorder="1" applyAlignment="1">
      <alignment horizontal="left" vertical="top"/>
    </xf>
    <xf numFmtId="0" fontId="1" fillId="0" borderId="4" xfId="0" applyFont="1" applyBorder="1" applyAlignment="1">
      <alignment horizontal="left" vertical="top" wrapText="1"/>
    </xf>
    <xf numFmtId="0" fontId="6" fillId="0" borderId="4" xfId="0" applyFont="1" applyBorder="1" applyAlignment="1">
      <alignment horizontal="center" vertical="top"/>
    </xf>
    <xf numFmtId="3" fontId="1" fillId="0" borderId="4" xfId="0" applyNumberFormat="1" applyFont="1" applyBorder="1" applyAlignment="1">
      <alignment vertical="top"/>
    </xf>
    <xf numFmtId="164" fontId="1" fillId="0" borderId="40" xfId="0" applyNumberFormat="1" applyFont="1" applyBorder="1" applyAlignment="1">
      <alignment vertical="top"/>
    </xf>
    <xf numFmtId="165" fontId="1" fillId="0" borderId="4" xfId="0" applyNumberFormat="1" applyFont="1" applyBorder="1" applyAlignment="1">
      <alignment vertical="top"/>
    </xf>
    <xf numFmtId="165" fontId="1" fillId="0" borderId="40" xfId="0" applyNumberFormat="1" applyFont="1" applyBorder="1" applyAlignment="1">
      <alignment vertical="top"/>
    </xf>
    <xf numFmtId="0" fontId="1" fillId="0" borderId="33" xfId="0" applyFont="1" applyBorder="1" applyAlignment="1">
      <alignment horizontal="left" vertical="top"/>
    </xf>
    <xf numFmtId="0" fontId="1" fillId="4" borderId="4" xfId="0" applyFont="1" applyFill="1" applyBorder="1" applyAlignment="1">
      <alignment horizontal="left" vertical="top"/>
    </xf>
    <xf numFmtId="0" fontId="1" fillId="5" borderId="4" xfId="0" applyFont="1" applyFill="1" applyBorder="1" applyAlignment="1">
      <alignment horizontal="left" vertical="top"/>
    </xf>
    <xf numFmtId="164" fontId="1" fillId="0" borderId="4" xfId="0" applyNumberFormat="1" applyFont="1" applyBorder="1" applyAlignment="1">
      <alignment vertical="top"/>
    </xf>
    <xf numFmtId="0" fontId="1" fillId="6" borderId="4" xfId="0" applyFont="1" applyFill="1" applyBorder="1" applyAlignment="1">
      <alignment horizontal="left" vertical="top"/>
    </xf>
    <xf numFmtId="0" fontId="1" fillId="7" borderId="4" xfId="0" applyFont="1" applyFill="1" applyBorder="1" applyAlignment="1">
      <alignment horizontal="left" vertical="top"/>
    </xf>
    <xf numFmtId="4" fontId="1" fillId="0" borderId="4" xfId="0" applyNumberFormat="1" applyFont="1" applyBorder="1" applyAlignment="1">
      <alignment vertical="top"/>
    </xf>
    <xf numFmtId="0" fontId="5" fillId="2" borderId="6" xfId="0" applyFont="1" applyFill="1" applyBorder="1"/>
    <xf numFmtId="0" fontId="5" fillId="2" borderId="4" xfId="0" applyFont="1" applyFill="1" applyBorder="1"/>
    <xf numFmtId="0" fontId="5" fillId="2" borderId="4" xfId="0" applyFont="1" applyFill="1" applyBorder="1" applyAlignment="1">
      <alignment horizontal="right" vertical="center"/>
    </xf>
    <xf numFmtId="0" fontId="5" fillId="2" borderId="4" xfId="0" applyFont="1" applyFill="1" applyBorder="1" applyAlignment="1">
      <alignment horizontal="left" vertical="center"/>
    </xf>
    <xf numFmtId="0" fontId="5" fillId="2" borderId="42" xfId="0" applyFont="1" applyFill="1" applyBorder="1"/>
    <xf numFmtId="0" fontId="5" fillId="2" borderId="43" xfId="0" applyFont="1" applyFill="1" applyBorder="1"/>
    <xf numFmtId="0" fontId="5" fillId="2" borderId="33" xfId="0" applyFont="1" applyFill="1" applyBorder="1"/>
    <xf numFmtId="0" fontId="5" fillId="2" borderId="11" xfId="0" applyFont="1" applyFill="1" applyBorder="1"/>
    <xf numFmtId="0" fontId="5" fillId="2" borderId="44" xfId="0" applyFont="1" applyFill="1" applyBorder="1" applyAlignment="1">
      <alignment horizontal="right" vertical="center"/>
    </xf>
    <xf numFmtId="0" fontId="5" fillId="2" borderId="44" xfId="0" applyFont="1" applyFill="1" applyBorder="1" applyAlignment="1">
      <alignment horizontal="left" vertical="center"/>
    </xf>
    <xf numFmtId="0" fontId="5" fillId="2" borderId="44" xfId="0" applyFont="1" applyFill="1" applyBorder="1"/>
    <xf numFmtId="0" fontId="5" fillId="2" borderId="45" xfId="0" applyFont="1" applyFill="1" applyBorder="1"/>
    <xf numFmtId="164" fontId="5" fillId="2" borderId="12" xfId="0" applyNumberFormat="1" applyFont="1" applyFill="1" applyBorder="1" applyAlignment="1">
      <alignment vertical="center"/>
    </xf>
    <xf numFmtId="0" fontId="5" fillId="2" borderId="46" xfId="0" applyFont="1" applyFill="1" applyBorder="1"/>
    <xf numFmtId="165" fontId="5" fillId="2" borderId="12" xfId="0" applyNumberFormat="1" applyFont="1" applyFill="1" applyBorder="1" applyAlignment="1">
      <alignment vertical="center"/>
    </xf>
    <xf numFmtId="0" fontId="5" fillId="2" borderId="47" xfId="0" applyFont="1" applyFill="1" applyBorder="1"/>
    <xf numFmtId="164" fontId="5" fillId="2" borderId="0" xfId="0" applyNumberFormat="1" applyFont="1" applyFill="1" applyBorder="1" applyAlignment="1">
      <alignment vertical="center"/>
    </xf>
    <xf numFmtId="165" fontId="5" fillId="2" borderId="0" xfId="0" applyNumberFormat="1" applyFont="1" applyFill="1" applyBorder="1" applyAlignment="1">
      <alignment vertical="center"/>
    </xf>
    <xf numFmtId="0" fontId="0" fillId="0" borderId="2" xfId="0" applyBorder="1"/>
    <xf numFmtId="0" fontId="5" fillId="2" borderId="52" xfId="0" applyFont="1" applyFill="1" applyBorder="1"/>
    <xf numFmtId="0" fontId="5" fillId="2" borderId="53" xfId="0" applyFont="1" applyFill="1" applyBorder="1"/>
    <xf numFmtId="0" fontId="5" fillId="2" borderId="54" xfId="0" applyFont="1" applyFill="1" applyBorder="1"/>
    <xf numFmtId="0" fontId="5" fillId="2" borderId="54" xfId="0" applyFont="1" applyFill="1" applyBorder="1" applyAlignment="1">
      <alignment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4" fillId="0" borderId="58" xfId="0" applyFont="1" applyBorder="1" applyAlignment="1">
      <alignment vertical="center"/>
    </xf>
    <xf numFmtId="0" fontId="4" fillId="0" borderId="60" xfId="0" applyFont="1" applyBorder="1"/>
    <xf numFmtId="0" fontId="5" fillId="0" borderId="50" xfId="0" applyFont="1" applyBorder="1" applyAlignment="1">
      <alignment horizontal="left" vertical="center"/>
    </xf>
    <xf numFmtId="0" fontId="5" fillId="0" borderId="22" xfId="0" applyFont="1" applyBorder="1" applyAlignment="1">
      <alignment horizontal="right" vertical="center"/>
    </xf>
    <xf numFmtId="3" fontId="5" fillId="0" borderId="39" xfId="0" applyNumberFormat="1" applyFont="1" applyBorder="1" applyAlignment="1">
      <alignment vertical="center"/>
    </xf>
    <xf numFmtId="0" fontId="5" fillId="2" borderId="17" xfId="0" applyFont="1" applyFill="1" applyBorder="1" applyAlignment="1">
      <alignment horizontal="right" vertical="center"/>
    </xf>
    <xf numFmtId="0" fontId="5" fillId="2" borderId="20" xfId="0" applyFont="1" applyFill="1" applyBorder="1" applyAlignment="1">
      <alignment horizontal="left" vertical="center"/>
    </xf>
    <xf numFmtId="3" fontId="5" fillId="2" borderId="34" xfId="0" applyNumberFormat="1" applyFont="1" applyFill="1" applyBorder="1" applyAlignment="1">
      <alignment vertical="center"/>
    </xf>
    <xf numFmtId="0" fontId="4" fillId="2" borderId="21" xfId="0" applyFont="1" applyFill="1" applyBorder="1"/>
    <xf numFmtId="0" fontId="5" fillId="2" borderId="18" xfId="0" applyFont="1" applyFill="1" applyBorder="1" applyAlignment="1">
      <alignment horizontal="left" vertical="center"/>
    </xf>
    <xf numFmtId="3" fontId="5" fillId="2" borderId="31" xfId="0" applyNumberFormat="1" applyFont="1" applyFill="1" applyBorder="1" applyAlignment="1">
      <alignment vertical="center"/>
    </xf>
    <xf numFmtId="0" fontId="0" fillId="0" borderId="32" xfId="0" applyFont="1" applyBorder="1" applyAlignment="1">
      <alignment horizontal="left" vertical="center"/>
    </xf>
    <xf numFmtId="49" fontId="0" fillId="0" borderId="33" xfId="0" applyNumberFormat="1" applyFont="1" applyBorder="1" applyAlignment="1">
      <alignment horizontal="center" vertical="center"/>
    </xf>
    <xf numFmtId="0" fontId="0" fillId="0" borderId="39" xfId="0" applyFont="1" applyBorder="1" applyAlignment="1">
      <alignment horizontal="left" vertical="center"/>
    </xf>
    <xf numFmtId="0" fontId="0" fillId="0" borderId="61" xfId="0" applyFont="1" applyBorder="1" applyAlignment="1">
      <alignment vertical="center"/>
    </xf>
    <xf numFmtId="3" fontId="0" fillId="0" borderId="61" xfId="0" applyNumberFormat="1" applyFont="1" applyBorder="1" applyAlignment="1">
      <alignment vertical="center"/>
    </xf>
    <xf numFmtId="0" fontId="0" fillId="0" borderId="63" xfId="0" applyFont="1" applyBorder="1" applyAlignment="1">
      <alignment vertical="center"/>
    </xf>
    <xf numFmtId="4" fontId="0" fillId="0" borderId="70" xfId="0" applyNumberFormat="1" applyFont="1" applyBorder="1" applyAlignment="1">
      <alignment horizontal="right" vertical="center"/>
    </xf>
    <xf numFmtId="0" fontId="0" fillId="0" borderId="63" xfId="0" applyFont="1" applyBorder="1" applyAlignment="1">
      <alignment horizontal="center" vertical="center"/>
    </xf>
    <xf numFmtId="4" fontId="0" fillId="0" borderId="27" xfId="0" applyNumberFormat="1" applyFont="1" applyBorder="1" applyAlignment="1">
      <alignment horizontal="right" vertical="center"/>
    </xf>
    <xf numFmtId="0" fontId="0" fillId="0" borderId="1" xfId="0" applyFont="1" applyBorder="1" applyAlignment="1">
      <alignment horizontal="center" vertical="center"/>
    </xf>
    <xf numFmtId="0" fontId="0" fillId="0" borderId="62" xfId="0" applyFont="1" applyBorder="1" applyAlignment="1">
      <alignment vertical="center"/>
    </xf>
    <xf numFmtId="3" fontId="0" fillId="0" borderId="73" xfId="0" applyNumberFormat="1" applyFont="1" applyBorder="1" applyAlignment="1">
      <alignment horizontal="right" vertical="center"/>
    </xf>
    <xf numFmtId="3" fontId="0" fillId="0" borderId="74" xfId="0" applyNumberFormat="1" applyFont="1" applyBorder="1" applyAlignment="1">
      <alignment horizontal="right" vertical="center"/>
    </xf>
    <xf numFmtId="0" fontId="0" fillId="0" borderId="4" xfId="0" applyFont="1" applyBorder="1" applyAlignment="1">
      <alignment vertical="center"/>
    </xf>
    <xf numFmtId="0" fontId="0" fillId="0" borderId="0" xfId="0" applyFont="1" applyAlignment="1">
      <alignment vertical="center"/>
    </xf>
    <xf numFmtId="0" fontId="0" fillId="0" borderId="49" xfId="0" applyFont="1" applyBorder="1" applyAlignment="1">
      <alignment vertical="center"/>
    </xf>
    <xf numFmtId="0" fontId="0" fillId="0" borderId="75" xfId="0" applyFont="1" applyBorder="1" applyAlignment="1">
      <alignment vertical="center"/>
    </xf>
    <xf numFmtId="0" fontId="0" fillId="0" borderId="82" xfId="0" applyFont="1" applyBorder="1" applyAlignment="1">
      <alignment vertical="center"/>
    </xf>
    <xf numFmtId="0" fontId="9" fillId="0" borderId="0" xfId="0" applyFont="1"/>
    <xf numFmtId="0" fontId="9" fillId="2" borderId="83" xfId="0" applyFont="1" applyFill="1" applyBorder="1" applyAlignment="1">
      <alignment horizontal="left" vertical="center"/>
    </xf>
    <xf numFmtId="0" fontId="5" fillId="0" borderId="6" xfId="0" applyFont="1" applyBorder="1" applyAlignment="1">
      <alignment horizontal="right" vertical="center"/>
    </xf>
    <xf numFmtId="0" fontId="5" fillId="0" borderId="4" xfId="0" applyFont="1" applyBorder="1" applyAlignment="1">
      <alignment horizontal="left" vertical="center"/>
    </xf>
    <xf numFmtId="3" fontId="5" fillId="0" borderId="33" xfId="0" applyNumberFormat="1" applyFont="1" applyBorder="1" applyAlignment="1">
      <alignment vertical="center"/>
    </xf>
    <xf numFmtId="16" fontId="1" fillId="0" borderId="4" xfId="0" applyNumberFormat="1" applyFont="1" applyBorder="1" applyAlignment="1">
      <alignment horizontal="left" vertical="top"/>
    </xf>
    <xf numFmtId="17" fontId="1" fillId="0" borderId="4" xfId="0" applyNumberFormat="1" applyFont="1" applyBorder="1" applyAlignment="1">
      <alignment horizontal="left" vertical="top"/>
    </xf>
    <xf numFmtId="166" fontId="1" fillId="0" borderId="4" xfId="0" applyNumberFormat="1" applyFont="1" applyBorder="1" applyAlignment="1">
      <alignment vertical="top"/>
    </xf>
    <xf numFmtId="167" fontId="1" fillId="0" borderId="4" xfId="0" applyNumberFormat="1" applyFont="1" applyBorder="1" applyAlignment="1">
      <alignment vertical="top"/>
    </xf>
    <xf numFmtId="0" fontId="0" fillId="0" borderId="35" xfId="0" applyFont="1" applyBorder="1" applyAlignment="1">
      <alignment vertical="center"/>
    </xf>
    <xf numFmtId="0" fontId="0" fillId="0" borderId="9" xfId="0" applyFont="1" applyBorder="1" applyAlignment="1">
      <alignment vertical="center"/>
    </xf>
    <xf numFmtId="49" fontId="0" fillId="2" borderId="41" xfId="0" applyNumberFormat="1" applyFont="1" applyFill="1" applyBorder="1" applyAlignment="1">
      <alignment horizontal="center" vertical="center"/>
    </xf>
    <xf numFmtId="0" fontId="0" fillId="0" borderId="23" xfId="0" applyFont="1" applyBorder="1" applyAlignment="1">
      <alignment vertical="center"/>
    </xf>
    <xf numFmtId="0" fontId="0" fillId="0" borderId="1" xfId="0" applyFont="1" applyBorder="1" applyAlignment="1">
      <alignment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7" xfId="0" applyFont="1" applyBorder="1" applyAlignment="1">
      <alignment horizontal="center" vertical="center"/>
    </xf>
    <xf numFmtId="0" fontId="0" fillId="0" borderId="3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3" xfId="0" applyFont="1" applyBorder="1" applyAlignment="1">
      <alignment horizontal="center" vertical="center"/>
    </xf>
    <xf numFmtId="0" fontId="0" fillId="0" borderId="28" xfId="0" applyFont="1" applyBorder="1" applyAlignment="1">
      <alignment vertical="center" wrapText="1"/>
    </xf>
    <xf numFmtId="0" fontId="0" fillId="0" borderId="48" xfId="0" applyFont="1" applyBorder="1" applyAlignment="1">
      <alignment horizontal="center" vertical="center"/>
    </xf>
    <xf numFmtId="3" fontId="0" fillId="0" borderId="28" xfId="0" applyNumberFormat="1" applyFont="1" applyBorder="1" applyAlignment="1">
      <alignment horizontal="right" vertical="center"/>
    </xf>
    <xf numFmtId="3" fontId="0" fillId="0" borderId="61" xfId="0" applyNumberFormat="1" applyFont="1" applyBorder="1" applyAlignment="1">
      <alignment horizontal="right" vertical="center"/>
    </xf>
    <xf numFmtId="3" fontId="9" fillId="2" borderId="53" xfId="0" applyNumberFormat="1" applyFont="1" applyFill="1" applyBorder="1" applyAlignment="1">
      <alignment horizontal="right" vertical="center"/>
    </xf>
    <xf numFmtId="3" fontId="9" fillId="2" borderId="55" xfId="0" applyNumberFormat="1" applyFont="1" applyFill="1" applyBorder="1" applyAlignment="1">
      <alignment horizontal="right" vertical="center"/>
    </xf>
    <xf numFmtId="49" fontId="0" fillId="0" borderId="9" xfId="0" applyNumberFormat="1" applyFont="1" applyBorder="1" applyAlignment="1">
      <alignment vertical="center"/>
    </xf>
    <xf numFmtId="49" fontId="0" fillId="0" borderId="61" xfId="0" applyNumberFormat="1" applyFont="1" applyBorder="1" applyAlignment="1">
      <alignment vertical="center"/>
    </xf>
    <xf numFmtId="0" fontId="0" fillId="0" borderId="48" xfId="0" applyFont="1" applyBorder="1" applyAlignment="1">
      <alignment horizontal="right" vertical="center"/>
    </xf>
    <xf numFmtId="0" fontId="9" fillId="2" borderId="55" xfId="0" applyFont="1" applyFill="1" applyBorder="1" applyAlignment="1">
      <alignment horizontal="left" vertical="center"/>
    </xf>
    <xf numFmtId="0" fontId="0" fillId="0" borderId="44" xfId="0" applyFont="1" applyBorder="1" applyAlignment="1">
      <alignment horizontal="center" vertical="center"/>
    </xf>
    <xf numFmtId="0" fontId="0" fillId="0" borderId="67" xfId="0" applyFont="1" applyBorder="1" applyAlignment="1"/>
    <xf numFmtId="0" fontId="0" fillId="0" borderId="27" xfId="0" applyFont="1" applyBorder="1" applyAlignment="1">
      <alignment vertical="center"/>
    </xf>
    <xf numFmtId="0" fontId="0" fillId="0" borderId="1" xfId="0" applyBorder="1" applyAlignment="1"/>
    <xf numFmtId="0" fontId="0" fillId="0" borderId="48" xfId="0" applyBorder="1" applyAlignment="1"/>
    <xf numFmtId="0" fontId="0" fillId="0" borderId="4" xfId="0" applyFont="1" applyBorder="1" applyAlignment="1"/>
    <xf numFmtId="0" fontId="0" fillId="0" borderId="0" xfId="0" applyAlignment="1"/>
    <xf numFmtId="0" fontId="0" fillId="0" borderId="8" xfId="0" applyBorder="1" applyAlignment="1"/>
    <xf numFmtId="0" fontId="0" fillId="0" borderId="4" xfId="0" applyBorder="1" applyAlignment="1"/>
    <xf numFmtId="0" fontId="0" fillId="0" borderId="12" xfId="0" applyBorder="1" applyAlignment="1"/>
    <xf numFmtId="0" fontId="0" fillId="0" borderId="67" xfId="0" applyBorder="1" applyAlignment="1"/>
    <xf numFmtId="0" fontId="0" fillId="0" borderId="48" xfId="0" applyFont="1" applyBorder="1" applyAlignment="1"/>
    <xf numFmtId="0" fontId="0" fillId="0" borderId="17" xfId="0" applyFont="1" applyBorder="1" applyAlignment="1">
      <alignment vertical="center"/>
    </xf>
    <xf numFmtId="0" fontId="0" fillId="0" borderId="65" xfId="0" applyBorder="1" applyAlignment="1"/>
    <xf numFmtId="3" fontId="0" fillId="0" borderId="20" xfId="0" applyNumberFormat="1" applyFont="1" applyBorder="1" applyAlignment="1">
      <alignment horizontal="right" vertical="center"/>
    </xf>
    <xf numFmtId="0" fontId="9" fillId="2" borderId="21" xfId="0" applyFont="1" applyFill="1" applyBorder="1" applyAlignment="1">
      <alignment horizontal="left" vertical="center"/>
    </xf>
    <xf numFmtId="0" fontId="0" fillId="0" borderId="54" xfId="0" applyBorder="1" applyAlignment="1"/>
    <xf numFmtId="3" fontId="9" fillId="2" borderId="54" xfId="0" applyNumberFormat="1" applyFont="1" applyFill="1" applyBorder="1" applyAlignment="1">
      <alignment horizontal="right" vertical="center"/>
    </xf>
    <xf numFmtId="0" fontId="0" fillId="0" borderId="62" xfId="0" applyFont="1" applyBorder="1" applyAlignment="1">
      <alignment vertical="center"/>
    </xf>
    <xf numFmtId="0" fontId="0" fillId="0" borderId="63" xfId="0" applyBorder="1" applyAlignment="1"/>
    <xf numFmtId="3" fontId="0" fillId="0" borderId="70" xfId="0" applyNumberFormat="1" applyFont="1" applyBorder="1" applyAlignment="1">
      <alignment horizontal="right" vertical="center"/>
    </xf>
    <xf numFmtId="0" fontId="0" fillId="0" borderId="68" xfId="0" applyBorder="1" applyAlignment="1"/>
    <xf numFmtId="0" fontId="0" fillId="0" borderId="62" xfId="0" applyFont="1" applyBorder="1" applyAlignment="1"/>
    <xf numFmtId="0" fontId="0" fillId="0" borderId="64" xfId="0" applyBorder="1" applyAlignment="1"/>
    <xf numFmtId="0" fontId="3" fillId="0" borderId="62" xfId="0" applyFont="1" applyBorder="1" applyAlignment="1">
      <alignment vertical="center"/>
    </xf>
    <xf numFmtId="3" fontId="3" fillId="0" borderId="70" xfId="0" applyNumberFormat="1" applyFont="1" applyBorder="1" applyAlignment="1">
      <alignment vertical="center"/>
    </xf>
    <xf numFmtId="0" fontId="3" fillId="0" borderId="63"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vertical="center"/>
    </xf>
    <xf numFmtId="0" fontId="0" fillId="0" borderId="61" xfId="0" applyBorder="1" applyAlignment="1"/>
    <xf numFmtId="0" fontId="0" fillId="0" borderId="15" xfId="0" applyBorder="1" applyAlignment="1"/>
    <xf numFmtId="0" fontId="0" fillId="0" borderId="69" xfId="0" applyBorder="1" applyAlignment="1"/>
    <xf numFmtId="49" fontId="0" fillId="0" borderId="15" xfId="0" applyNumberFormat="1" applyFont="1" applyBorder="1" applyAlignment="1">
      <alignment vertical="center"/>
    </xf>
    <xf numFmtId="0" fontId="0" fillId="0" borderId="16" xfId="0" applyBorder="1" applyAlignment="1"/>
    <xf numFmtId="0" fontId="8" fillId="0" borderId="21" xfId="0" applyFont="1" applyBorder="1" applyAlignment="1">
      <alignment horizontal="center" vertical="center"/>
    </xf>
    <xf numFmtId="0" fontId="0" fillId="0" borderId="55" xfId="0" applyBorder="1" applyAlignment="1"/>
    <xf numFmtId="0" fontId="0" fillId="0" borderId="58" xfId="0" applyFont="1" applyBorder="1" applyAlignment="1">
      <alignment vertical="center"/>
    </xf>
    <xf numFmtId="0" fontId="0" fillId="0" borderId="49" xfId="0" applyBorder="1" applyAlignment="1"/>
    <xf numFmtId="0" fontId="0" fillId="0" borderId="59" xfId="0" applyBorder="1" applyAlignment="1"/>
    <xf numFmtId="3" fontId="0" fillId="0" borderId="50" xfId="0" applyNumberFormat="1" applyFont="1" applyBorder="1" applyAlignment="1">
      <alignment horizontal="right" vertical="center"/>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0" fontId="0" fillId="0" borderId="13" xfId="0" applyBorder="1" applyAlignment="1"/>
    <xf numFmtId="0" fontId="7" fillId="0" borderId="15" xfId="0" applyFont="1" applyBorder="1" applyAlignment="1">
      <alignment horizontal="center" vertical="center"/>
    </xf>
    <xf numFmtId="0" fontId="0" fillId="0" borderId="3" xfId="0" applyFont="1" applyBorder="1" applyAlignment="1">
      <alignment vertical="center"/>
    </xf>
    <xf numFmtId="0" fontId="0" fillId="0" borderId="2" xfId="0" applyBorder="1" applyAlignment="1"/>
    <xf numFmtId="0" fontId="0" fillId="0" borderId="7" xfId="0" applyBorder="1" applyAlignment="1"/>
    <xf numFmtId="0" fontId="0" fillId="0" borderId="9" xfId="0" applyBorder="1" applyAlignment="1"/>
    <xf numFmtId="49" fontId="0" fillId="2" borderId="44" xfId="0" applyNumberFormat="1" applyFont="1" applyFill="1" applyBorder="1" applyAlignment="1">
      <alignment vertical="center" wrapText="1"/>
    </xf>
    <xf numFmtId="0" fontId="0" fillId="0" borderId="12" xfId="0" applyBorder="1" applyAlignment="1">
      <alignment wrapText="1"/>
    </xf>
    <xf numFmtId="0" fontId="0" fillId="0" borderId="67" xfId="0" applyBorder="1" applyAlignment="1">
      <alignment wrapText="1"/>
    </xf>
    <xf numFmtId="49" fontId="0" fillId="0" borderId="44" xfId="0" applyNumberFormat="1" applyFont="1" applyBorder="1" applyAlignment="1">
      <alignment horizontal="center" vertical="center"/>
    </xf>
    <xf numFmtId="49" fontId="0" fillId="0" borderId="27" xfId="0" applyNumberFormat="1" applyFont="1" applyBorder="1" applyAlignment="1">
      <alignment vertical="center"/>
    </xf>
    <xf numFmtId="0" fontId="8" fillId="0" borderId="5" xfId="0" applyFont="1" applyBorder="1" applyAlignment="1">
      <alignment horizontal="center" vertical="center"/>
    </xf>
    <xf numFmtId="0" fontId="0" fillId="0" borderId="66" xfId="0" applyBorder="1" applyAlignment="1"/>
    <xf numFmtId="49" fontId="0" fillId="2" borderId="4" xfId="0" applyNumberFormat="1" applyFont="1" applyFill="1" applyBorder="1" applyAlignment="1">
      <alignment vertical="center" wrapText="1"/>
    </xf>
    <xf numFmtId="0" fontId="0" fillId="0" borderId="0" xfId="0" applyAlignment="1">
      <alignment wrapText="1"/>
    </xf>
    <xf numFmtId="0" fontId="0" fillId="0" borderId="8" xfId="0" applyBorder="1" applyAlignment="1">
      <alignment wrapText="1"/>
    </xf>
    <xf numFmtId="49" fontId="9" fillId="2" borderId="17" xfId="0" applyNumberFormat="1" applyFont="1" applyFill="1" applyBorder="1" applyAlignment="1">
      <alignment horizontal="left" vertical="center"/>
    </xf>
    <xf numFmtId="0" fontId="9" fillId="0" borderId="65" xfId="0" applyFont="1" applyBorder="1" applyAlignment="1"/>
    <xf numFmtId="3" fontId="9" fillId="2" borderId="65" xfId="0" applyNumberFormat="1" applyFont="1" applyFill="1" applyBorder="1" applyAlignment="1">
      <alignment horizontal="right" vertical="center"/>
    </xf>
    <xf numFmtId="0" fontId="0" fillId="0" borderId="0" xfId="0" applyFont="1" applyAlignment="1">
      <alignment vertical="center"/>
    </xf>
    <xf numFmtId="0" fontId="0" fillId="0" borderId="63" xfId="0" applyBorder="1" applyAlignment="1">
      <alignment vertical="center"/>
    </xf>
    <xf numFmtId="0" fontId="0" fillId="0" borderId="68" xfId="0" applyBorder="1" applyAlignment="1">
      <alignment vertical="center"/>
    </xf>
    <xf numFmtId="164" fontId="0" fillId="0" borderId="70" xfId="0" applyNumberFormat="1" applyFont="1" applyBorder="1" applyAlignment="1">
      <alignment horizontal="right" vertical="center"/>
    </xf>
    <xf numFmtId="0" fontId="0" fillId="0" borderId="63" xfId="0" applyBorder="1" applyAlignment="1">
      <alignment horizontal="right" vertical="center"/>
    </xf>
    <xf numFmtId="0" fontId="0" fillId="0" borderId="49" xfId="0" applyBorder="1" applyAlignment="1">
      <alignment vertical="center"/>
    </xf>
    <xf numFmtId="0" fontId="0" fillId="0" borderId="59" xfId="0" applyBorder="1" applyAlignment="1">
      <alignment vertical="center"/>
    </xf>
    <xf numFmtId="164" fontId="0" fillId="0" borderId="50" xfId="0" applyNumberFormat="1" applyFont="1" applyBorder="1" applyAlignment="1">
      <alignment horizontal="right" vertical="center"/>
    </xf>
    <xf numFmtId="0" fontId="0" fillId="0" borderId="6" xfId="0" applyFont="1" applyBorder="1" applyAlignment="1">
      <alignment vertical="center"/>
    </xf>
    <xf numFmtId="0" fontId="0" fillId="0" borderId="76" xfId="0" applyBorder="1" applyAlignment="1"/>
    <xf numFmtId="0" fontId="0" fillId="0" borderId="6"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4" xfId="0" applyFont="1" applyBorder="1" applyAlignment="1">
      <alignment vertical="center"/>
    </xf>
    <xf numFmtId="0" fontId="0" fillId="0" borderId="4" xfId="0" applyBorder="1" applyAlignment="1">
      <alignment vertical="center"/>
    </xf>
    <xf numFmtId="0" fontId="0" fillId="0" borderId="76" xfId="0" applyBorder="1" applyAlignment="1">
      <alignment vertical="center"/>
    </xf>
    <xf numFmtId="0" fontId="3" fillId="0" borderId="77" xfId="0" applyFont="1" applyBorder="1" applyAlignment="1">
      <alignment horizontal="center" vertical="center"/>
    </xf>
    <xf numFmtId="0" fontId="0" fillId="0" borderId="78" xfId="0" applyBorder="1" applyAlignment="1"/>
    <xf numFmtId="0" fontId="0" fillId="0" borderId="81" xfId="0" applyBorder="1" applyAlignment="1"/>
    <xf numFmtId="0" fontId="3" fillId="0" borderId="79" xfId="0" applyFont="1" applyBorder="1" applyAlignment="1">
      <alignment horizontal="center" vertical="center"/>
    </xf>
    <xf numFmtId="0" fontId="0" fillId="0" borderId="80" xfId="0" applyBorder="1" applyAlignment="1"/>
    <xf numFmtId="49" fontId="0" fillId="0" borderId="22" xfId="0" applyNumberFormat="1" applyFont="1" applyBorder="1" applyAlignment="1">
      <alignment vertical="center"/>
    </xf>
    <xf numFmtId="0" fontId="0" fillId="0" borderId="72" xfId="0" applyBorder="1" applyAlignment="1"/>
    <xf numFmtId="0" fontId="0" fillId="0" borderId="48" xfId="0" applyFont="1" applyBorder="1" applyAlignment="1">
      <alignment vertical="center"/>
    </xf>
    <xf numFmtId="0" fontId="0" fillId="0" borderId="63" xfId="0" applyFont="1" applyBorder="1" applyAlignment="1">
      <alignment vertical="center"/>
    </xf>
    <xf numFmtId="0" fontId="0" fillId="0" borderId="68" xfId="0" applyFont="1" applyBorder="1" applyAlignment="1">
      <alignment vertical="center"/>
    </xf>
    <xf numFmtId="3" fontId="0" fillId="0" borderId="27" xfId="0" applyNumberFormat="1" applyFont="1" applyBorder="1" applyAlignment="1">
      <alignment horizontal="right" vertical="center"/>
    </xf>
    <xf numFmtId="0" fontId="0" fillId="0" borderId="5"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3" fontId="3" fillId="0" borderId="3" xfId="0" applyNumberFormat="1" applyFont="1" applyBorder="1" applyAlignment="1">
      <alignment horizontal="right" vertical="center"/>
    </xf>
    <xf numFmtId="0" fontId="3" fillId="0" borderId="58" xfId="0" applyFont="1" applyBorder="1" applyAlignment="1">
      <alignment horizontal="center" vertical="center"/>
    </xf>
    <xf numFmtId="0" fontId="0" fillId="0" borderId="75" xfId="0" applyBorder="1" applyAlignment="1"/>
    <xf numFmtId="0" fontId="0" fillId="0" borderId="49" xfId="0" applyFont="1" applyBorder="1" applyAlignment="1"/>
    <xf numFmtId="0" fontId="0" fillId="0" borderId="75" xfId="0" applyFont="1" applyBorder="1" applyAlignment="1"/>
    <xf numFmtId="0" fontId="0" fillId="0" borderId="63" xfId="0" applyFont="1" applyBorder="1" applyAlignment="1"/>
    <xf numFmtId="0" fontId="0" fillId="0" borderId="70" xfId="0" applyFont="1" applyBorder="1" applyAlignment="1">
      <alignment vertical="center"/>
    </xf>
    <xf numFmtId="0" fontId="0" fillId="0" borderId="68" xfId="0" applyFont="1" applyBorder="1" applyAlignment="1"/>
    <xf numFmtId="0" fontId="0" fillId="0" borderId="51" xfId="0" applyBorder="1" applyAlignment="1"/>
    <xf numFmtId="0" fontId="0" fillId="0" borderId="23" xfId="0" applyBorder="1" applyAlignment="1">
      <alignment vertical="center"/>
    </xf>
    <xf numFmtId="0" fontId="0" fillId="0" borderId="71" xfId="0" applyBorder="1" applyAlignment="1"/>
    <xf numFmtId="0" fontId="0" fillId="0" borderId="70" xfId="0" applyFont="1" applyBorder="1" applyAlignment="1">
      <alignment horizontal="left" vertical="center"/>
    </xf>
    <xf numFmtId="49" fontId="0" fillId="0" borderId="14" xfId="0" applyNumberFormat="1" applyFont="1" applyBorder="1" applyAlignment="1">
      <alignment horizontal="left" vertical="center"/>
    </xf>
    <xf numFmtId="0" fontId="0" fillId="0" borderId="27" xfId="0" applyFont="1" applyBorder="1" applyAlignment="1">
      <alignment horizontal="left" vertical="center"/>
    </xf>
    <xf numFmtId="0" fontId="0" fillId="0" borderId="1" xfId="0" applyFont="1" applyBorder="1" applyAlignment="1"/>
    <xf numFmtId="49" fontId="0" fillId="0" borderId="63" xfId="0" applyNumberFormat="1" applyFont="1" applyBorder="1" applyAlignment="1">
      <alignment horizontal="right" vertical="center"/>
    </xf>
    <xf numFmtId="49" fontId="0" fillId="0" borderId="1" xfId="0" applyNumberFormat="1" applyFont="1" applyBorder="1" applyAlignment="1">
      <alignment horizontal="left" vertical="center"/>
    </xf>
    <xf numFmtId="49" fontId="0" fillId="0" borderId="19" xfId="0" applyNumberFormat="1" applyFont="1" applyBorder="1" applyAlignment="1">
      <alignment horizontal="left" vertical="center"/>
    </xf>
    <xf numFmtId="0" fontId="0" fillId="0" borderId="62" xfId="0" applyFont="1" applyBorder="1" applyAlignment="1">
      <alignment horizontal="left" vertical="center"/>
    </xf>
    <xf numFmtId="0" fontId="0" fillId="0" borderId="22" xfId="0" applyFont="1" applyBorder="1" applyAlignment="1">
      <alignment horizontal="left" vertical="center"/>
    </xf>
    <xf numFmtId="49" fontId="0" fillId="0" borderId="63" xfId="0" applyNumberFormat="1" applyFont="1" applyBorder="1" applyAlignment="1">
      <alignment horizontal="left" vertical="center"/>
    </xf>
    <xf numFmtId="49" fontId="0" fillId="2" borderId="11" xfId="0" applyNumberFormat="1" applyFont="1" applyFill="1" applyBorder="1" applyAlignment="1">
      <alignment horizontal="center" vertical="center"/>
    </xf>
    <xf numFmtId="49" fontId="0" fillId="2" borderId="44" xfId="0" applyNumberFormat="1" applyFont="1" applyFill="1" applyBorder="1" applyAlignment="1">
      <alignment horizontal="left" vertical="center" wrapText="1"/>
    </xf>
    <xf numFmtId="0" fontId="7" fillId="0" borderId="0" xfId="0" applyFont="1" applyAlignment="1">
      <alignment horizont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2" fillId="0" borderId="0" xfId="0" applyFont="1" applyAlignment="1"/>
    <xf numFmtId="0" fontId="3" fillId="0" borderId="0" xfId="0" applyFont="1" applyAlignment="1">
      <alignment horizontal="center" vertical="center"/>
    </xf>
    <xf numFmtId="0" fontId="1" fillId="0" borderId="35" xfId="0" applyFont="1" applyBorder="1" applyAlignment="1">
      <alignment horizontal="center" vertical="center"/>
    </xf>
    <xf numFmtId="0" fontId="0" fillId="0" borderId="57" xfId="0" applyBorder="1" applyAlignment="1"/>
    <xf numFmtId="0" fontId="1" fillId="0" borderId="37" xfId="0" applyFont="1" applyBorder="1" applyAlignment="1">
      <alignment horizontal="center" vertical="center"/>
    </xf>
    <xf numFmtId="0" fontId="0" fillId="0" borderId="56" xfId="0" applyBorder="1" applyAlignment="1"/>
    <xf numFmtId="3" fontId="5" fillId="2" borderId="18" xfId="0" applyNumberFormat="1" applyFont="1" applyFill="1" applyBorder="1" applyAlignment="1">
      <alignment horizontal="right" vertical="center"/>
    </xf>
    <xf numFmtId="0" fontId="1" fillId="0" borderId="32" xfId="0" applyFont="1" applyBorder="1" applyAlignment="1">
      <alignment horizontal="center" vertical="center"/>
    </xf>
    <xf numFmtId="0" fontId="0" fillId="0" borderId="33" xfId="0" applyBorder="1" applyAlignment="1"/>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xf numFmtId="49" fontId="0" fillId="0" borderId="44" xfId="0" applyNumberFormat="1" applyBorder="1" applyAlignment="1">
      <alignment horizontal="center" vertical="center"/>
    </xf>
    <xf numFmtId="49" fontId="0" fillId="0" borderId="10" xfId="0" applyNumberFormat="1" applyBorder="1" applyAlignment="1">
      <alignment horizontal="center" vertical="center"/>
    </xf>
    <xf numFmtId="0" fontId="0" fillId="8" borderId="1" xfId="0" applyFont="1" applyFill="1" applyBorder="1" applyAlignment="1" applyProtection="1">
      <alignment vertical="center"/>
      <protection locked="0"/>
    </xf>
    <xf numFmtId="0" fontId="0" fillId="8" borderId="48" xfId="0" applyFill="1" applyBorder="1" applyAlignment="1" applyProtection="1">
      <protection locked="0"/>
    </xf>
    <xf numFmtId="0" fontId="0" fillId="8" borderId="0" xfId="0" applyFont="1" applyFill="1" applyAlignment="1" applyProtection="1">
      <alignment vertical="center"/>
      <protection locked="0"/>
    </xf>
    <xf numFmtId="0" fontId="0" fillId="8" borderId="8" xfId="0" applyFill="1" applyBorder="1" applyAlignment="1" applyProtection="1">
      <protection locked="0"/>
    </xf>
    <xf numFmtId="4" fontId="0" fillId="8" borderId="70" xfId="0" applyNumberFormat="1" applyFont="1" applyFill="1" applyBorder="1" applyAlignment="1" applyProtection="1">
      <alignment horizontal="right" vertical="center"/>
      <protection locked="0"/>
    </xf>
    <xf numFmtId="3" fontId="0" fillId="8" borderId="73" xfId="0" applyNumberFormat="1" applyFont="1" applyFill="1" applyBorder="1" applyAlignment="1" applyProtection="1">
      <alignment horizontal="right" vertical="center"/>
      <protection locked="0"/>
    </xf>
    <xf numFmtId="3" fontId="0" fillId="8" borderId="74" xfId="0" applyNumberFormat="1" applyFont="1" applyFill="1" applyBorder="1" applyAlignment="1" applyProtection="1">
      <alignment horizontal="right" vertical="center"/>
      <protection locked="0"/>
    </xf>
    <xf numFmtId="49" fontId="0" fillId="8" borderId="14" xfId="0" applyNumberFormat="1" applyFont="1" applyFill="1" applyBorder="1" applyAlignment="1" applyProtection="1">
      <alignment vertical="center"/>
      <protection locked="0"/>
    </xf>
    <xf numFmtId="0" fontId="0" fillId="8" borderId="15" xfId="0" applyFill="1" applyBorder="1" applyAlignment="1" applyProtection="1">
      <protection locked="0"/>
    </xf>
    <xf numFmtId="0" fontId="0" fillId="8" borderId="69" xfId="0" applyFill="1" applyBorder="1" applyAlignment="1" applyProtection="1">
      <protection locked="0"/>
    </xf>
    <xf numFmtId="164" fontId="1" fillId="8" borderId="6" xfId="0" applyNumberFormat="1" applyFont="1" applyFill="1" applyBorder="1" applyAlignment="1" applyProtection="1">
      <alignment vertical="top"/>
      <protection locked="0"/>
    </xf>
    <xf numFmtId="0" fontId="1" fillId="9" borderId="4" xfId="0" applyFont="1" applyFill="1" applyBorder="1" applyAlignment="1">
      <alignment horizontal="left" vertical="top" wrapText="1"/>
    </xf>
    <xf numFmtId="3" fontId="1" fillId="9" borderId="4" xfId="0" applyNumberFormat="1" applyFont="1" applyFill="1" applyBorder="1" applyAlignment="1">
      <alignment vertical="top"/>
    </xf>
    <xf numFmtId="4" fontId="1" fillId="9" borderId="4" xfId="0" applyNumberFormat="1" applyFont="1" applyFill="1" applyBorder="1" applyAlignment="1">
      <alignment vertical="top"/>
    </xf>
    <xf numFmtId="0" fontId="6" fillId="9" borderId="4" xfId="0" applyFont="1" applyFill="1" applyBorder="1" applyAlignment="1">
      <alignment horizontal="center" vertical="top"/>
    </xf>
    <xf numFmtId="0" fontId="0" fillId="8" borderId="62" xfId="0" applyFont="1" applyFill="1" applyBorder="1" applyAlignment="1" applyProtection="1">
      <alignment vertical="center"/>
      <protection locked="0"/>
    </xf>
    <xf numFmtId="0" fontId="0" fillId="8" borderId="63" xfId="0" applyFont="1" applyFill="1" applyBorder="1" applyAlignment="1" applyProtection="1">
      <alignment vertical="center"/>
      <protection locked="0"/>
    </xf>
    <xf numFmtId="0" fontId="0" fillId="8" borderId="68" xfId="0" applyFont="1" applyFill="1" applyBorder="1" applyAlignment="1" applyProtection="1">
      <alignment vertical="center"/>
      <protection locked="0"/>
    </xf>
    <xf numFmtId="0" fontId="0" fillId="8" borderId="22" xfId="0" applyFont="1" applyFill="1" applyBorder="1" applyAlignment="1" applyProtection="1">
      <alignment vertical="center"/>
      <protection locked="0"/>
    </xf>
    <xf numFmtId="0" fontId="0" fillId="8" borderId="48" xfId="0" applyFont="1" applyFill="1" applyBorder="1" applyAlignment="1" applyProtection="1">
      <alignment vertical="center"/>
      <protection locked="0"/>
    </xf>
    <xf numFmtId="4" fontId="0" fillId="8" borderId="27" xfId="0" applyNumberFormat="1" applyFont="1" applyFill="1" applyBorder="1" applyAlignment="1" applyProtection="1">
      <alignment horizontal="right" vertical="center"/>
      <protection locked="0"/>
    </xf>
    <xf numFmtId="0" fontId="0" fillId="0" borderId="62" xfId="0" applyBorder="1" applyAlignment="1">
      <alignment vertical="center"/>
    </xf>
    <xf numFmtId="0" fontId="0" fillId="0" borderId="22" xfId="0" applyBorder="1" applyAlignment="1">
      <alignment vertical="center"/>
    </xf>
  </cellXfs>
  <cellStyles count="1">
    <cellStyle name="normální"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G51"/>
  <sheetViews>
    <sheetView tabSelected="1" workbookViewId="0">
      <selection activeCell="H14" sqref="H14"/>
    </sheetView>
  </sheetViews>
  <sheetFormatPr defaultRowHeight="13.2"/>
  <cols>
    <col min="1" max="1" width="17.109375" customWidth="1"/>
    <col min="2" max="2" width="24.44140625" customWidth="1"/>
    <col min="3" max="3" width="2.5546875" customWidth="1"/>
    <col min="4" max="4" width="14.77734375" customWidth="1"/>
    <col min="5" max="5" width="7.33203125" customWidth="1"/>
    <col min="6" max="6" width="15.88671875" customWidth="1"/>
    <col min="7" max="7" width="3.6640625" customWidth="1"/>
  </cols>
  <sheetData>
    <row r="1" spans="1:7" s="3" customFormat="1" ht="28.5" customHeight="1" thickBot="1">
      <c r="A1" s="176" t="s">
        <v>1054</v>
      </c>
      <c r="B1" s="163"/>
      <c r="C1" s="163"/>
      <c r="D1" s="163"/>
      <c r="E1" s="163"/>
      <c r="F1" s="163"/>
      <c r="G1" s="163"/>
    </row>
    <row r="2" spans="1:7" s="3" customFormat="1" ht="13.05" customHeight="1">
      <c r="A2" s="112" t="s">
        <v>1042</v>
      </c>
      <c r="B2" s="177" t="s">
        <v>1043</v>
      </c>
      <c r="C2" s="178"/>
      <c r="D2" s="179"/>
      <c r="E2" s="177" t="s">
        <v>1044</v>
      </c>
      <c r="F2" s="178"/>
      <c r="G2" s="180"/>
    </row>
    <row r="3" spans="1:7" s="3" customFormat="1" ht="13.2" customHeight="1">
      <c r="A3" s="114" t="s">
        <v>188</v>
      </c>
      <c r="B3" s="181" t="s">
        <v>194</v>
      </c>
      <c r="C3" s="182"/>
      <c r="D3" s="183"/>
      <c r="E3" s="262" t="s">
        <v>1068</v>
      </c>
      <c r="F3" s="142"/>
      <c r="G3" s="175"/>
    </row>
    <row r="4" spans="1:7" s="3" customFormat="1" ht="13.05" customHeight="1">
      <c r="A4" s="160" t="s">
        <v>1055</v>
      </c>
      <c r="B4" s="136"/>
      <c r="C4" s="136"/>
      <c r="D4" s="136"/>
      <c r="E4" s="136"/>
      <c r="F4" s="136"/>
      <c r="G4" s="162"/>
    </row>
    <row r="5" spans="1:7" s="3" customFormat="1" ht="13.05" customHeight="1">
      <c r="A5" s="173" t="s">
        <v>1046</v>
      </c>
      <c r="B5" s="142"/>
      <c r="C5" s="142"/>
      <c r="D5" s="142"/>
      <c r="E5" s="142"/>
      <c r="F5" s="142"/>
      <c r="G5" s="175"/>
    </row>
    <row r="6" spans="1:7" s="3" customFormat="1" ht="13.05" customHeight="1">
      <c r="A6" s="160" t="s">
        <v>1056</v>
      </c>
      <c r="B6" s="136"/>
      <c r="C6" s="136"/>
      <c r="D6" s="137"/>
      <c r="E6" s="116" t="s">
        <v>1057</v>
      </c>
      <c r="F6" s="161"/>
      <c r="G6" s="162"/>
    </row>
    <row r="7" spans="1:7" s="3" customFormat="1" ht="13.05" customHeight="1">
      <c r="A7" s="173" t="s">
        <v>199</v>
      </c>
      <c r="B7" s="142"/>
      <c r="C7" s="142"/>
      <c r="D7" s="143"/>
      <c r="E7" s="99" t="s">
        <v>1058</v>
      </c>
      <c r="F7" s="174"/>
      <c r="G7" s="175"/>
    </row>
    <row r="8" spans="1:7" s="3" customFormat="1" ht="13.05" customHeight="1">
      <c r="A8" s="160" t="s">
        <v>1059</v>
      </c>
      <c r="B8" s="136"/>
      <c r="C8" s="136"/>
      <c r="D8" s="137"/>
      <c r="E8" s="116" t="s">
        <v>1057</v>
      </c>
      <c r="F8" s="161"/>
      <c r="G8" s="162"/>
    </row>
    <row r="9" spans="1:7" s="3" customFormat="1" ht="13.05" customHeight="1">
      <c r="A9" s="173" t="s">
        <v>200</v>
      </c>
      <c r="B9" s="142"/>
      <c r="C9" s="142"/>
      <c r="D9" s="143"/>
      <c r="E9" s="99" t="s">
        <v>1058</v>
      </c>
      <c r="F9" s="174"/>
      <c r="G9" s="175"/>
    </row>
    <row r="10" spans="1:7" s="3" customFormat="1" ht="13.05" customHeight="1">
      <c r="A10" s="160" t="s">
        <v>1060</v>
      </c>
      <c r="B10" s="136"/>
      <c r="C10" s="136"/>
      <c r="D10" s="137"/>
      <c r="E10" s="116" t="s">
        <v>1057</v>
      </c>
      <c r="F10" s="161"/>
      <c r="G10" s="162"/>
    </row>
    <row r="11" spans="1:7" s="3" customFormat="1" ht="13.05" customHeight="1">
      <c r="A11" s="173" t="s">
        <v>201</v>
      </c>
      <c r="B11" s="142"/>
      <c r="C11" s="142"/>
      <c r="D11" s="143"/>
      <c r="E11" s="99" t="s">
        <v>1058</v>
      </c>
      <c r="F11" s="174"/>
      <c r="G11" s="175"/>
    </row>
    <row r="12" spans="1:7" s="3" customFormat="1" ht="13.05" customHeight="1">
      <c r="A12" s="160" t="s">
        <v>1061</v>
      </c>
      <c r="B12" s="136"/>
      <c r="C12" s="136"/>
      <c r="D12" s="137"/>
      <c r="E12" s="116" t="s">
        <v>1057</v>
      </c>
      <c r="F12" s="161"/>
      <c r="G12" s="162"/>
    </row>
    <row r="13" spans="1:7" s="3" customFormat="1" ht="13.05" customHeight="1" thickBot="1">
      <c r="A13" s="271" t="s">
        <v>188</v>
      </c>
      <c r="B13" s="272"/>
      <c r="C13" s="272"/>
      <c r="D13" s="273"/>
      <c r="E13" s="99" t="s">
        <v>1058</v>
      </c>
      <c r="F13" s="165"/>
      <c r="G13" s="166"/>
    </row>
    <row r="14" spans="1:7" s="3" customFormat="1" ht="28.5" customHeight="1" thickBot="1">
      <c r="A14" s="167" t="s">
        <v>206</v>
      </c>
      <c r="B14" s="149"/>
      <c r="C14" s="149"/>
      <c r="D14" s="149"/>
      <c r="E14" s="149"/>
      <c r="F14" s="149"/>
      <c r="G14" s="168"/>
    </row>
    <row r="15" spans="1:7" s="3" customFormat="1" ht="13.05" customHeight="1">
      <c r="A15" s="169" t="s">
        <v>207</v>
      </c>
      <c r="B15" s="170"/>
      <c r="C15" s="170"/>
      <c r="D15" s="171"/>
      <c r="E15" s="172">
        <f>'KRYCÍ LIST #1'!E20+'KRYCÍ LIST #2'!E20+'KRYCÍ LIST #3'!E20+'KRYCÍ LIST #4'!E20+'KRYCÍ LIST #5'!E20</f>
        <v>0</v>
      </c>
      <c r="F15" s="170"/>
      <c r="G15" s="129" t="s">
        <v>244</v>
      </c>
    </row>
    <row r="16" spans="1:7" s="3" customFormat="1" ht="13.05" customHeight="1">
      <c r="A16" s="151" t="s">
        <v>1062</v>
      </c>
      <c r="B16" s="152"/>
      <c r="C16" s="152"/>
      <c r="D16" s="154"/>
      <c r="E16" s="153">
        <f>SUM('KRYCÍ LIST #1'!E21:'KRYCÍ LIST #1'!E23)+SUM('KRYCÍ LIST #2'!E21:'KRYCÍ LIST #2'!E23)+SUM('KRYCÍ LIST #3'!E21:'KRYCÍ LIST #3'!E23)+SUM('KRYCÍ LIST #4'!E21:'KRYCÍ LIST #4'!E23)+SUM('KRYCÍ LIST #5'!E21:'KRYCÍ LIST #5'!E23)</f>
        <v>0</v>
      </c>
      <c r="F16" s="152"/>
      <c r="G16" s="130" t="s">
        <v>244</v>
      </c>
    </row>
    <row r="17" spans="1:7" s="3" customFormat="1" ht="13.05" customHeight="1">
      <c r="A17" s="151" t="s">
        <v>208</v>
      </c>
      <c r="B17" s="152"/>
      <c r="C17" s="152"/>
      <c r="D17" s="154"/>
      <c r="E17" s="153">
        <f>'KRYCÍ LIST #1'!E25+'KRYCÍ LIST #2'!E25+'KRYCÍ LIST #3'!E25+'KRYCÍ LIST #4'!E25+'KRYCÍ LIST #5'!E25</f>
        <v>0</v>
      </c>
      <c r="F17" s="152"/>
      <c r="G17" s="130" t="s">
        <v>244</v>
      </c>
    </row>
    <row r="18" spans="1:7" s="3" customFormat="1" ht="13.05" customHeight="1">
      <c r="A18" s="151" t="s">
        <v>230</v>
      </c>
      <c r="B18" s="152"/>
      <c r="C18" s="152"/>
      <c r="D18" s="154"/>
      <c r="E18" s="153">
        <f>'KRYCÍ LIST #1'!E26+'KRYCÍ LIST #2'!E26+'KRYCÍ LIST #3'!E26+'KRYCÍ LIST #4'!E26+'KRYCÍ LIST #5'!E26</f>
        <v>0</v>
      </c>
      <c r="F18" s="152"/>
      <c r="G18" s="130" t="s">
        <v>244</v>
      </c>
    </row>
    <row r="19" spans="1:7" s="3" customFormat="1" ht="13.05" customHeight="1">
      <c r="A19" s="151" t="s">
        <v>231</v>
      </c>
      <c r="B19" s="152"/>
      <c r="C19" s="152"/>
      <c r="D19" s="154"/>
      <c r="E19" s="153">
        <f>'KRYCÍ LIST #1'!E27+'KRYCÍ LIST #2'!E27+'KRYCÍ LIST #3'!E27+'KRYCÍ LIST #4'!E27+'KRYCÍ LIST #5'!E27</f>
        <v>0</v>
      </c>
      <c r="F19" s="152"/>
      <c r="G19" s="130" t="s">
        <v>244</v>
      </c>
    </row>
    <row r="20" spans="1:7" s="3" customFormat="1" ht="13.05" customHeight="1">
      <c r="A20" s="155"/>
      <c r="B20" s="152"/>
      <c r="C20" s="152"/>
      <c r="D20" s="152"/>
      <c r="E20" s="152"/>
      <c r="F20" s="152"/>
      <c r="G20" s="156"/>
    </row>
    <row r="21" spans="1:7" s="3" customFormat="1" ht="13.05" customHeight="1">
      <c r="A21" s="157" t="s">
        <v>1063</v>
      </c>
      <c r="B21" s="152"/>
      <c r="C21" s="152"/>
      <c r="D21" s="154"/>
      <c r="E21" s="158">
        <f>'KRYCÍ LIST #1'!E28+'KRYCÍ LIST #2'!E28+'KRYCÍ LIST #3'!E28+'KRYCÍ LIST #4'!E28+'KRYCÍ LIST #5'!E28</f>
        <v>0</v>
      </c>
      <c r="F21" s="159"/>
      <c r="G21" s="130" t="s">
        <v>244</v>
      </c>
    </row>
    <row r="22" spans="1:7" s="3" customFormat="1" ht="13.05" customHeight="1">
      <c r="A22" s="155"/>
      <c r="B22" s="152"/>
      <c r="C22" s="152"/>
      <c r="D22" s="152"/>
      <c r="E22" s="152"/>
      <c r="F22" s="152"/>
      <c r="G22" s="156"/>
    </row>
    <row r="23" spans="1:7" s="3" customFormat="1" ht="13.05" customHeight="1">
      <c r="A23" s="151" t="s">
        <v>242</v>
      </c>
      <c r="B23" s="152"/>
      <c r="C23" s="152"/>
      <c r="D23" s="131" t="s">
        <v>1064</v>
      </c>
      <c r="E23" s="153">
        <f>'KRYCÍ LIST #1'!H35+'KRYCÍ LIST #2'!H35+'KRYCÍ LIST #3'!H35+'KRYCÍ LIST #4'!H35+'KRYCÍ LIST #5'!H35</f>
        <v>0</v>
      </c>
      <c r="F23" s="152"/>
      <c r="G23" s="130" t="s">
        <v>244</v>
      </c>
    </row>
    <row r="24" spans="1:7" s="3" customFormat="1" ht="13.05" customHeight="1">
      <c r="A24" s="151" t="s">
        <v>245</v>
      </c>
      <c r="B24" s="152"/>
      <c r="C24" s="152"/>
      <c r="D24" s="131" t="s">
        <v>1064</v>
      </c>
      <c r="E24" s="153">
        <f>'KRYCÍ LIST #1'!H36+'KRYCÍ LIST #2'!H36+'KRYCÍ LIST #3'!H36+'KRYCÍ LIST #4'!H36+'KRYCÍ LIST #5'!H36</f>
        <v>0</v>
      </c>
      <c r="F24" s="152"/>
      <c r="G24" s="130" t="s">
        <v>244</v>
      </c>
    </row>
    <row r="25" spans="1:7" s="3" customFormat="1" ht="13.05" customHeight="1">
      <c r="A25" s="151" t="s">
        <v>242</v>
      </c>
      <c r="B25" s="152"/>
      <c r="C25" s="152"/>
      <c r="D25" s="131" t="s">
        <v>1065</v>
      </c>
      <c r="E25" s="153">
        <f>'KRYCÍ LIST #1'!H37+'KRYCÍ LIST #2'!H37+'KRYCÍ LIST #3'!H37+'KRYCÍ LIST #4'!H37+'KRYCÍ LIST #5'!H37</f>
        <v>0</v>
      </c>
      <c r="F25" s="152"/>
      <c r="G25" s="130" t="s">
        <v>244</v>
      </c>
    </row>
    <row r="26" spans="1:7" s="3" customFormat="1" ht="13.05" customHeight="1" thickBot="1">
      <c r="A26" s="145" t="s">
        <v>245</v>
      </c>
      <c r="B26" s="146"/>
      <c r="C26" s="146"/>
      <c r="D26" s="131" t="s">
        <v>1065</v>
      </c>
      <c r="E26" s="147">
        <f>'KRYCÍ LIST #1'!H38+'KRYCÍ LIST #2'!H38+'KRYCÍ LIST #3'!H38+'KRYCÍ LIST #4'!H38+'KRYCÍ LIST #5'!H38</f>
        <v>0</v>
      </c>
      <c r="F26" s="146"/>
      <c r="G26" s="130" t="s">
        <v>244</v>
      </c>
    </row>
    <row r="27" spans="1:7" s="3" customFormat="1" ht="19.5" customHeight="1" thickBot="1">
      <c r="A27" s="148" t="s">
        <v>1066</v>
      </c>
      <c r="B27" s="149"/>
      <c r="C27" s="149"/>
      <c r="D27" s="149"/>
      <c r="E27" s="150">
        <f>SUM(E23:E26)</f>
        <v>0</v>
      </c>
      <c r="F27" s="149"/>
      <c r="G27" s="132" t="s">
        <v>244</v>
      </c>
    </row>
    <row r="29" spans="1:7" s="3" customFormat="1">
      <c r="A29" s="135" t="s">
        <v>195</v>
      </c>
      <c r="B29" s="144"/>
      <c r="D29" s="135" t="s">
        <v>198</v>
      </c>
      <c r="E29" s="136"/>
      <c r="F29" s="136"/>
      <c r="G29" s="137"/>
    </row>
    <row r="30" spans="1:7" s="3" customFormat="1">
      <c r="A30" s="138"/>
      <c r="B30" s="140"/>
      <c r="D30" s="138"/>
      <c r="E30" s="139"/>
      <c r="F30" s="139"/>
      <c r="G30" s="140"/>
    </row>
    <row r="31" spans="1:7">
      <c r="A31" s="141"/>
      <c r="B31" s="140"/>
      <c r="D31" s="141"/>
      <c r="E31" s="139"/>
      <c r="F31" s="139"/>
      <c r="G31" s="140"/>
    </row>
    <row r="32" spans="1:7">
      <c r="A32" s="141"/>
      <c r="B32" s="140"/>
      <c r="D32" s="141"/>
      <c r="E32" s="139"/>
      <c r="F32" s="139"/>
      <c r="G32" s="140"/>
    </row>
    <row r="33" spans="1:7">
      <c r="A33" s="141"/>
      <c r="B33" s="140"/>
      <c r="D33" s="141"/>
      <c r="E33" s="139"/>
      <c r="F33" s="139"/>
      <c r="G33" s="140"/>
    </row>
    <row r="34" spans="1:7">
      <c r="A34" s="141"/>
      <c r="B34" s="140"/>
      <c r="D34" s="141"/>
      <c r="E34" s="139"/>
      <c r="F34" s="139"/>
      <c r="G34" s="140"/>
    </row>
    <row r="35" spans="1:7">
      <c r="A35" s="141"/>
      <c r="B35" s="140"/>
      <c r="D35" s="141"/>
      <c r="E35" s="139"/>
      <c r="F35" s="139"/>
      <c r="G35" s="140"/>
    </row>
    <row r="36" spans="1:7">
      <c r="A36" s="141"/>
      <c r="B36" s="140"/>
      <c r="D36" s="141"/>
      <c r="E36" s="139"/>
      <c r="F36" s="139"/>
      <c r="G36" s="140"/>
    </row>
    <row r="37" spans="1:7">
      <c r="A37" s="141"/>
      <c r="B37" s="140"/>
      <c r="D37" s="141"/>
      <c r="E37" s="139"/>
      <c r="F37" s="139"/>
      <c r="G37" s="140"/>
    </row>
    <row r="38" spans="1:7">
      <c r="A38" s="141"/>
      <c r="B38" s="140"/>
      <c r="D38" s="141"/>
      <c r="E38" s="139"/>
      <c r="F38" s="139"/>
      <c r="G38" s="140"/>
    </row>
    <row r="39" spans="1:7" s="3" customFormat="1">
      <c r="A39" s="133" t="s">
        <v>1067</v>
      </c>
      <c r="B39" s="134"/>
      <c r="D39" s="133" t="s">
        <v>1067</v>
      </c>
      <c r="E39" s="142"/>
      <c r="F39" s="142"/>
      <c r="G39" s="143"/>
    </row>
    <row r="41" spans="1:7" s="3" customFormat="1">
      <c r="A41" s="135" t="s">
        <v>196</v>
      </c>
      <c r="B41" s="144"/>
      <c r="D41" s="135" t="s">
        <v>205</v>
      </c>
      <c r="E41" s="136"/>
      <c r="F41" s="136"/>
      <c r="G41" s="137"/>
    </row>
    <row r="42" spans="1:7" s="3" customFormat="1">
      <c r="A42" s="138"/>
      <c r="B42" s="140"/>
      <c r="D42" s="138"/>
      <c r="E42" s="139"/>
      <c r="F42" s="139"/>
      <c r="G42" s="140"/>
    </row>
    <row r="43" spans="1:7">
      <c r="A43" s="141"/>
      <c r="B43" s="140"/>
      <c r="D43" s="141"/>
      <c r="E43" s="139"/>
      <c r="F43" s="139"/>
      <c r="G43" s="140"/>
    </row>
    <row r="44" spans="1:7">
      <c r="A44" s="141"/>
      <c r="B44" s="140"/>
      <c r="D44" s="141"/>
      <c r="E44" s="139"/>
      <c r="F44" s="139"/>
      <c r="G44" s="140"/>
    </row>
    <row r="45" spans="1:7">
      <c r="A45" s="141"/>
      <c r="B45" s="140"/>
      <c r="D45" s="141"/>
      <c r="E45" s="139"/>
      <c r="F45" s="139"/>
      <c r="G45" s="140"/>
    </row>
    <row r="46" spans="1:7">
      <c r="A46" s="141"/>
      <c r="B46" s="140"/>
      <c r="D46" s="141"/>
      <c r="E46" s="139"/>
      <c r="F46" s="139"/>
      <c r="G46" s="140"/>
    </row>
    <row r="47" spans="1:7">
      <c r="A47" s="141"/>
      <c r="B47" s="140"/>
      <c r="D47" s="141"/>
      <c r="E47" s="139"/>
      <c r="F47" s="139"/>
      <c r="G47" s="140"/>
    </row>
    <row r="48" spans="1:7">
      <c r="A48" s="141"/>
      <c r="B48" s="140"/>
      <c r="D48" s="141"/>
      <c r="E48" s="139"/>
      <c r="F48" s="139"/>
      <c r="G48" s="140"/>
    </row>
    <row r="49" spans="1:7">
      <c r="A49" s="141"/>
      <c r="B49" s="140"/>
      <c r="D49" s="141"/>
      <c r="E49" s="139"/>
      <c r="F49" s="139"/>
      <c r="G49" s="140"/>
    </row>
    <row r="50" spans="1:7">
      <c r="A50" s="141"/>
      <c r="B50" s="140"/>
      <c r="D50" s="141"/>
      <c r="E50" s="139"/>
      <c r="F50" s="139"/>
      <c r="G50" s="140"/>
    </row>
    <row r="51" spans="1:7" s="3" customFormat="1">
      <c r="A51" s="133" t="s">
        <v>1067</v>
      </c>
      <c r="B51" s="134"/>
      <c r="D51" s="133" t="s">
        <v>1067</v>
      </c>
      <c r="E51" s="142"/>
      <c r="F51" s="142"/>
      <c r="G51" s="143"/>
    </row>
  </sheetData>
  <sheetProtection password="CA9C" sheet="1" objects="1" scenarios="1"/>
  <mergeCells count="60">
    <mergeCell ref="A8:D8"/>
    <mergeCell ref="F8:G8"/>
    <mergeCell ref="A1:G1"/>
    <mergeCell ref="B2:D2"/>
    <mergeCell ref="E2:G2"/>
    <mergeCell ref="B3:D3"/>
    <mergeCell ref="E3:G3"/>
    <mergeCell ref="A4:G4"/>
    <mergeCell ref="A5:G5"/>
    <mergeCell ref="A6:D6"/>
    <mergeCell ref="F6:G6"/>
    <mergeCell ref="A7:D7"/>
    <mergeCell ref="F7:G7"/>
    <mergeCell ref="A15:D15"/>
    <mergeCell ref="E15:F15"/>
    <mergeCell ref="A9:D9"/>
    <mergeCell ref="F9:G9"/>
    <mergeCell ref="A10:D10"/>
    <mergeCell ref="F10:G10"/>
    <mergeCell ref="A11:D11"/>
    <mergeCell ref="F11:G11"/>
    <mergeCell ref="A12:D12"/>
    <mergeCell ref="F12:G12"/>
    <mergeCell ref="A13:D13"/>
    <mergeCell ref="F13:G13"/>
    <mergeCell ref="A14:G14"/>
    <mergeCell ref="A22:G22"/>
    <mergeCell ref="A16:D16"/>
    <mergeCell ref="E16:F16"/>
    <mergeCell ref="A17:D17"/>
    <mergeCell ref="E17:F17"/>
    <mergeCell ref="A18:D18"/>
    <mergeCell ref="E18:F18"/>
    <mergeCell ref="A19:D19"/>
    <mergeCell ref="E19:F19"/>
    <mergeCell ref="A20:G20"/>
    <mergeCell ref="A21:D21"/>
    <mergeCell ref="E21:F21"/>
    <mergeCell ref="A23:C23"/>
    <mergeCell ref="E23:F23"/>
    <mergeCell ref="A24:C24"/>
    <mergeCell ref="E24:F24"/>
    <mergeCell ref="A25:C25"/>
    <mergeCell ref="E25:F25"/>
    <mergeCell ref="A26:C26"/>
    <mergeCell ref="E26:F26"/>
    <mergeCell ref="A27:D27"/>
    <mergeCell ref="E27:F27"/>
    <mergeCell ref="A29:B29"/>
    <mergeCell ref="D29:G29"/>
    <mergeCell ref="D30:G38"/>
    <mergeCell ref="D39:G39"/>
    <mergeCell ref="A41:B41"/>
    <mergeCell ref="A42:B50"/>
    <mergeCell ref="A30:B38"/>
    <mergeCell ref="A51:B51"/>
    <mergeCell ref="D41:G41"/>
    <mergeCell ref="D42:G50"/>
    <mergeCell ref="D51:G51"/>
    <mergeCell ref="A39:B39"/>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E16"/>
  <sheetViews>
    <sheetView workbookViewId="0">
      <selection activeCell="B4" sqref="B4:E4"/>
    </sheetView>
  </sheetViews>
  <sheetFormatPr defaultRowHeight="13.2"/>
  <cols>
    <col min="1" max="1" width="17.109375" customWidth="1"/>
    <col min="2" max="2" width="33.6640625" customWidth="1"/>
    <col min="3" max="3" width="8.109375" customWidth="1"/>
    <col min="4" max="4" width="13.33203125" customWidth="1"/>
    <col min="5" max="5" width="13.44140625" customWidth="1"/>
  </cols>
  <sheetData>
    <row r="1" spans="1:5" s="3" customFormat="1" ht="28.5" customHeight="1" thickBot="1">
      <c r="A1" s="176" t="s">
        <v>1041</v>
      </c>
      <c r="B1" s="163"/>
      <c r="C1" s="163"/>
      <c r="D1" s="163"/>
      <c r="E1" s="163"/>
    </row>
    <row r="2" spans="1:5" s="3" customFormat="1" ht="13.05" customHeight="1">
      <c r="A2" s="112" t="s">
        <v>1042</v>
      </c>
      <c r="B2" s="177" t="s">
        <v>1043</v>
      </c>
      <c r="C2" s="178"/>
      <c r="D2" s="179"/>
      <c r="E2" s="113" t="s">
        <v>1044</v>
      </c>
    </row>
    <row r="3" spans="1:5" s="3" customFormat="1" ht="13.2" customHeight="1">
      <c r="A3" s="114" t="s">
        <v>188</v>
      </c>
      <c r="B3" s="188" t="s">
        <v>194</v>
      </c>
      <c r="C3" s="189"/>
      <c r="D3" s="190"/>
      <c r="E3" s="263" t="s">
        <v>1068</v>
      </c>
    </row>
    <row r="4" spans="1:5" s="3" customFormat="1" ht="13.05" customHeight="1">
      <c r="A4" s="115" t="s">
        <v>1045</v>
      </c>
      <c r="B4" s="185" t="s">
        <v>1046</v>
      </c>
      <c r="C4" s="136"/>
      <c r="D4" s="136"/>
      <c r="E4" s="162"/>
    </row>
    <row r="5" spans="1:5" s="3" customFormat="1" ht="13.05" customHeight="1">
      <c r="A5" s="115" t="s">
        <v>195</v>
      </c>
      <c r="B5" s="185" t="s">
        <v>199</v>
      </c>
      <c r="C5" s="136"/>
      <c r="D5" s="136"/>
      <c r="E5" s="162"/>
    </row>
    <row r="6" spans="1:5" s="3" customFormat="1" ht="13.05" customHeight="1">
      <c r="A6" s="115" t="s">
        <v>196</v>
      </c>
      <c r="B6" s="185" t="s">
        <v>200</v>
      </c>
      <c r="C6" s="136"/>
      <c r="D6" s="136"/>
      <c r="E6" s="162"/>
    </row>
    <row r="7" spans="1:5" s="3" customFormat="1" ht="13.05" customHeight="1">
      <c r="A7" s="115" t="s">
        <v>198</v>
      </c>
      <c r="B7" s="185" t="s">
        <v>201</v>
      </c>
      <c r="C7" s="136"/>
      <c r="D7" s="136"/>
      <c r="E7" s="162"/>
    </row>
    <row r="8" spans="1:5" s="3" customFormat="1" ht="13.05" customHeight="1" thickBot="1">
      <c r="A8" s="115" t="s">
        <v>205</v>
      </c>
      <c r="B8" s="185" t="s">
        <v>188</v>
      </c>
      <c r="C8" s="136"/>
      <c r="D8" s="136"/>
      <c r="E8" s="162"/>
    </row>
    <row r="9" spans="1:5" s="3" customFormat="1" ht="28.5" customHeight="1" thickBot="1">
      <c r="A9" s="186" t="s">
        <v>1047</v>
      </c>
      <c r="B9" s="178"/>
      <c r="C9" s="178"/>
      <c r="D9" s="178"/>
      <c r="E9" s="180"/>
    </row>
    <row r="10" spans="1:5" s="3" customFormat="1" ht="28.5" customHeight="1">
      <c r="A10" s="117" t="s">
        <v>1048</v>
      </c>
      <c r="B10" s="118" t="s">
        <v>1049</v>
      </c>
      <c r="C10" s="119" t="s">
        <v>1050</v>
      </c>
      <c r="D10" s="120" t="s">
        <v>1051</v>
      </c>
      <c r="E10" s="121" t="s">
        <v>1052</v>
      </c>
    </row>
    <row r="11" spans="1:5" s="3" customFormat="1">
      <c r="A11" s="122" t="s">
        <v>1037</v>
      </c>
      <c r="B11" s="123" t="s">
        <v>1038</v>
      </c>
      <c r="C11" s="124"/>
      <c r="D11" s="125">
        <f>'KRYCÍ LIST #1'!E28</f>
        <v>0</v>
      </c>
      <c r="E11" s="126">
        <f>'KRYCÍ LIST #1'!H39</f>
        <v>0</v>
      </c>
    </row>
    <row r="12" spans="1:5" s="3" customFormat="1">
      <c r="A12" s="122" t="s">
        <v>503</v>
      </c>
      <c r="B12" s="123" t="s">
        <v>504</v>
      </c>
      <c r="C12" s="124"/>
      <c r="D12" s="125">
        <f>'KRYCÍ LIST #2'!E28</f>
        <v>0</v>
      </c>
      <c r="E12" s="126">
        <f>'KRYCÍ LIST #2'!H39</f>
        <v>0</v>
      </c>
    </row>
    <row r="13" spans="1:5" s="3" customFormat="1">
      <c r="A13" s="122" t="s">
        <v>435</v>
      </c>
      <c r="B13" s="123" t="s">
        <v>436</v>
      </c>
      <c r="C13" s="124"/>
      <c r="D13" s="125">
        <f>'KRYCÍ LIST #3'!E28</f>
        <v>0</v>
      </c>
      <c r="E13" s="126">
        <f>'KRYCÍ LIST #3'!H39</f>
        <v>0</v>
      </c>
    </row>
    <row r="14" spans="1:5" s="3" customFormat="1">
      <c r="A14" s="122" t="s">
        <v>367</v>
      </c>
      <c r="B14" s="123" t="s">
        <v>368</v>
      </c>
      <c r="C14" s="124"/>
      <c r="D14" s="125">
        <f>'KRYCÍ LIST #4'!E28</f>
        <v>0</v>
      </c>
      <c r="E14" s="126">
        <f>'KRYCÍ LIST #4'!H39</f>
        <v>0</v>
      </c>
    </row>
    <row r="15" spans="1:5" s="3" customFormat="1" ht="13.8" thickBot="1">
      <c r="A15" s="122" t="s">
        <v>186</v>
      </c>
      <c r="B15" s="123" t="s">
        <v>187</v>
      </c>
      <c r="C15" s="124"/>
      <c r="D15" s="125">
        <f>'KRYCÍ LIST #5'!E28</f>
        <v>0</v>
      </c>
      <c r="E15" s="126">
        <f>'KRYCÍ LIST #5'!H39</f>
        <v>0</v>
      </c>
    </row>
    <row r="16" spans="1:5" s="3" customFormat="1" ht="19.5" customHeight="1" thickBot="1">
      <c r="A16" s="148" t="s">
        <v>1053</v>
      </c>
      <c r="B16" s="149"/>
      <c r="C16" s="187"/>
      <c r="D16" s="127">
        <f>SUM(D11:D15)</f>
        <v>0</v>
      </c>
      <c r="E16" s="128">
        <f>SUM(E11:E15)</f>
        <v>0</v>
      </c>
    </row>
  </sheetData>
  <sheetProtection password="CA9C" sheet="1" objects="1" scenarios="1"/>
  <mergeCells count="10">
    <mergeCell ref="B7:E7"/>
    <mergeCell ref="B8:E8"/>
    <mergeCell ref="A9:E9"/>
    <mergeCell ref="A16:C16"/>
    <mergeCell ref="A1:E1"/>
    <mergeCell ref="B2:D2"/>
    <mergeCell ref="B3:D3"/>
    <mergeCell ref="B4:E4"/>
    <mergeCell ref="B5:E5"/>
    <mergeCell ref="B6:E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M41"/>
  <sheetViews>
    <sheetView topLeftCell="A4" workbookViewId="0">
      <selection activeCell="G19" sqref="G19:J19"/>
    </sheetView>
  </sheetViews>
  <sheetFormatPr defaultRowHeight="13.2"/>
  <cols>
    <col min="1" max="1" width="2.109375" customWidth="1"/>
    <col min="2" max="2" width="4.5546875" customWidth="1"/>
    <col min="3" max="3" width="4.33203125" customWidth="1"/>
    <col min="4" max="4" width="6.6640625" customWidth="1"/>
    <col min="5" max="5" width="6.44140625" customWidth="1"/>
    <col min="6" max="6" width="9.5546875" customWidth="1"/>
    <col min="7" max="7" width="12.33203125" customWidth="1"/>
    <col min="8" max="8" width="6.44140625" customWidth="1"/>
    <col min="9" max="9" width="2.44140625" customWidth="1"/>
    <col min="10" max="10" width="5" customWidth="1"/>
    <col min="11" max="11" width="11.88671875" customWidth="1"/>
    <col min="12" max="12" width="2.33203125" customWidth="1"/>
    <col min="13" max="13" width="13.5546875" customWidth="1"/>
  </cols>
  <sheetData>
    <row r="1" spans="1:13" ht="18.45" customHeight="1">
      <c r="A1" s="247" t="s">
        <v>181</v>
      </c>
      <c r="B1" s="139"/>
      <c r="C1" s="139"/>
      <c r="D1" s="139"/>
      <c r="E1" s="139"/>
      <c r="F1" s="139"/>
      <c r="G1" s="139"/>
      <c r="H1" s="139"/>
      <c r="I1" s="139"/>
      <c r="J1" s="139"/>
      <c r="K1" s="139"/>
      <c r="L1" s="139"/>
      <c r="M1" s="139"/>
    </row>
    <row r="2" spans="1:13" ht="10.050000000000001" customHeight="1" thickBot="1">
      <c r="A2" s="163"/>
      <c r="B2" s="163"/>
      <c r="C2" s="163"/>
      <c r="D2" s="163"/>
      <c r="E2" s="163"/>
      <c r="F2" s="163"/>
      <c r="G2" s="163"/>
      <c r="H2" s="163"/>
      <c r="I2" s="163"/>
      <c r="J2" s="163"/>
      <c r="K2" s="163"/>
      <c r="L2" s="163"/>
      <c r="M2" s="163"/>
    </row>
    <row r="3" spans="1:13" ht="13.05" customHeight="1">
      <c r="A3" s="248" t="s">
        <v>182</v>
      </c>
      <c r="B3" s="178"/>
      <c r="C3" s="178"/>
      <c r="D3" s="179"/>
      <c r="E3" s="249" t="s">
        <v>183</v>
      </c>
      <c r="F3" s="178"/>
      <c r="G3" s="178"/>
      <c r="H3" s="178"/>
      <c r="I3" s="178"/>
      <c r="J3" s="179"/>
      <c r="K3" s="249" t="s">
        <v>184</v>
      </c>
      <c r="L3" s="179"/>
      <c r="M3" s="85" t="s">
        <v>185</v>
      </c>
    </row>
    <row r="4" spans="1:13" ht="13.2" customHeight="1">
      <c r="A4" s="245" t="s">
        <v>1037</v>
      </c>
      <c r="B4" s="142"/>
      <c r="C4" s="142"/>
      <c r="D4" s="143"/>
      <c r="E4" s="246" t="s">
        <v>1038</v>
      </c>
      <c r="F4" s="182"/>
      <c r="G4" s="182"/>
      <c r="H4" s="182"/>
      <c r="I4" s="182"/>
      <c r="J4" s="183"/>
      <c r="K4" s="184" t="s">
        <v>188</v>
      </c>
      <c r="L4" s="143"/>
      <c r="M4" s="86" t="s">
        <v>189</v>
      </c>
    </row>
    <row r="5" spans="1:13" ht="13.05" customHeight="1">
      <c r="A5" s="243" t="s">
        <v>190</v>
      </c>
      <c r="B5" s="136"/>
      <c r="C5" s="136"/>
      <c r="D5" s="137"/>
      <c r="E5" s="237" t="s">
        <v>191</v>
      </c>
      <c r="F5" s="136"/>
      <c r="G5" s="136"/>
      <c r="H5" s="136"/>
      <c r="I5" s="136"/>
      <c r="J5" s="137"/>
      <c r="K5" s="237" t="s">
        <v>192</v>
      </c>
      <c r="L5" s="137"/>
      <c r="M5" s="87" t="s">
        <v>193</v>
      </c>
    </row>
    <row r="6" spans="1:13" ht="13.2" customHeight="1">
      <c r="A6" s="245" t="s">
        <v>188</v>
      </c>
      <c r="B6" s="142"/>
      <c r="C6" s="142"/>
      <c r="D6" s="143"/>
      <c r="E6" s="246" t="s">
        <v>194</v>
      </c>
      <c r="F6" s="182"/>
      <c r="G6" s="182"/>
      <c r="H6" s="182"/>
      <c r="I6" s="182"/>
      <c r="J6" s="183"/>
      <c r="K6" s="184" t="s">
        <v>188</v>
      </c>
      <c r="L6" s="143"/>
      <c r="M6" s="86" t="s">
        <v>188</v>
      </c>
    </row>
    <row r="7" spans="1:13" s="3" customFormat="1" ht="13.05" customHeight="1">
      <c r="A7" s="242" t="s">
        <v>195</v>
      </c>
      <c r="B7" s="229"/>
      <c r="C7" s="229"/>
      <c r="D7" s="244" t="s">
        <v>199</v>
      </c>
      <c r="E7" s="229"/>
      <c r="F7" s="229"/>
      <c r="G7" s="231"/>
      <c r="H7" s="235" t="s">
        <v>202</v>
      </c>
      <c r="I7" s="229"/>
      <c r="J7" s="229"/>
      <c r="K7" s="229"/>
      <c r="L7" s="229"/>
      <c r="M7" s="88"/>
    </row>
    <row r="8" spans="1:13" s="3" customFormat="1" ht="13.05" customHeight="1">
      <c r="A8" s="242" t="s">
        <v>196</v>
      </c>
      <c r="B8" s="229"/>
      <c r="C8" s="229"/>
      <c r="D8" s="244" t="s">
        <v>200</v>
      </c>
      <c r="E8" s="229"/>
      <c r="F8" s="229"/>
      <c r="G8" s="231"/>
      <c r="H8" s="235" t="s">
        <v>203</v>
      </c>
      <c r="I8" s="229"/>
      <c r="J8" s="229"/>
      <c r="K8" s="229"/>
      <c r="L8" s="229"/>
      <c r="M8" s="89" t="str">
        <f>IF(M7=0,"",E28/M7)</f>
        <v/>
      </c>
    </row>
    <row r="9" spans="1:13" ht="13.05" customHeight="1">
      <c r="A9" s="242" t="s">
        <v>197</v>
      </c>
      <c r="B9" s="152"/>
      <c r="C9" s="152"/>
      <c r="D9" s="244" t="s">
        <v>188</v>
      </c>
      <c r="E9" s="152"/>
      <c r="F9" s="152"/>
      <c r="G9" s="154"/>
      <c r="H9" s="235" t="s">
        <v>204</v>
      </c>
      <c r="I9" s="152"/>
      <c r="J9" s="152"/>
      <c r="K9" s="239" t="s">
        <v>188</v>
      </c>
      <c r="L9" s="152"/>
      <c r="M9" s="156"/>
    </row>
    <row r="10" spans="1:13" s="3" customFormat="1" ht="13.05" customHeight="1">
      <c r="A10" s="243" t="s">
        <v>198</v>
      </c>
      <c r="B10" s="238"/>
      <c r="C10" s="238"/>
      <c r="D10" s="240" t="s">
        <v>201</v>
      </c>
      <c r="E10" s="238"/>
      <c r="F10" s="238"/>
      <c r="G10" s="144"/>
      <c r="H10" s="237" t="s">
        <v>205</v>
      </c>
      <c r="I10" s="238"/>
      <c r="J10" s="240" t="s">
        <v>188</v>
      </c>
      <c r="K10" s="136"/>
      <c r="L10" s="136"/>
      <c r="M10" s="162"/>
    </row>
    <row r="11" spans="1:13" ht="13.05" customHeight="1" thickBot="1">
      <c r="A11" s="236" t="s">
        <v>188</v>
      </c>
      <c r="B11" s="163"/>
      <c r="C11" s="163"/>
      <c r="D11" s="163"/>
      <c r="E11" s="163"/>
      <c r="F11" s="163"/>
      <c r="G11" s="164"/>
      <c r="H11" s="241" t="s">
        <v>188</v>
      </c>
      <c r="I11" s="163"/>
      <c r="J11" s="163"/>
      <c r="K11" s="163"/>
      <c r="L11" s="163"/>
      <c r="M11" s="166"/>
    </row>
    <row r="12" spans="1:13" ht="28.5" customHeight="1" thickBot="1">
      <c r="A12" s="167" t="s">
        <v>206</v>
      </c>
      <c r="B12" s="149"/>
      <c r="C12" s="149"/>
      <c r="D12" s="149"/>
      <c r="E12" s="149"/>
      <c r="F12" s="149"/>
      <c r="G12" s="149"/>
      <c r="H12" s="149"/>
      <c r="I12" s="149"/>
      <c r="J12" s="149"/>
      <c r="K12" s="149"/>
      <c r="L12" s="149"/>
      <c r="M12" s="168"/>
    </row>
    <row r="13" spans="1:13" ht="13.05" customHeight="1">
      <c r="A13" s="225" t="s">
        <v>207</v>
      </c>
      <c r="B13" s="170"/>
      <c r="C13" s="170"/>
      <c r="D13" s="170"/>
      <c r="E13" s="170"/>
      <c r="F13" s="170"/>
      <c r="G13" s="225" t="s">
        <v>208</v>
      </c>
      <c r="H13" s="170"/>
      <c r="I13" s="170"/>
      <c r="J13" s="170"/>
      <c r="K13" s="170"/>
      <c r="L13" s="170"/>
      <c r="M13" s="232"/>
    </row>
    <row r="14" spans="1:13" s="3" customFormat="1" ht="13.05" customHeight="1">
      <c r="A14" s="233"/>
      <c r="B14" s="235" t="s">
        <v>209</v>
      </c>
      <c r="C14" s="229"/>
      <c r="D14" s="231"/>
      <c r="E14" s="153"/>
      <c r="F14" s="229"/>
      <c r="G14" s="151" t="s">
        <v>224</v>
      </c>
      <c r="H14" s="218"/>
      <c r="I14" s="218"/>
      <c r="J14" s="219"/>
      <c r="K14" s="268"/>
      <c r="L14" s="92" t="s">
        <v>225</v>
      </c>
      <c r="M14" s="96">
        <f>E20*K14/100</f>
        <v>0</v>
      </c>
    </row>
    <row r="15" spans="1:13" s="3" customFormat="1" ht="13.05" customHeight="1">
      <c r="A15" s="234"/>
      <c r="B15" s="235" t="s">
        <v>210</v>
      </c>
      <c r="C15" s="229"/>
      <c r="D15" s="231"/>
      <c r="E15" s="153"/>
      <c r="F15" s="229"/>
      <c r="G15" s="151" t="s">
        <v>226</v>
      </c>
      <c r="H15" s="218"/>
      <c r="I15" s="218"/>
      <c r="J15" s="219"/>
      <c r="K15" s="268"/>
      <c r="L15" s="92" t="s">
        <v>225</v>
      </c>
      <c r="M15" s="96">
        <f>E20*K15/100</f>
        <v>0</v>
      </c>
    </row>
    <row r="16" spans="1:13" s="3" customFormat="1" ht="13.05" customHeight="1">
      <c r="A16" s="95" t="s">
        <v>211</v>
      </c>
      <c r="B16" s="230" t="s">
        <v>212</v>
      </c>
      <c r="C16" s="229"/>
      <c r="D16" s="231"/>
      <c r="E16" s="153">
        <f>'REKAPITULACE #1'!C21</f>
        <v>0</v>
      </c>
      <c r="F16" s="229"/>
      <c r="G16" s="151" t="s">
        <v>227</v>
      </c>
      <c r="H16" s="218"/>
      <c r="I16" s="218"/>
      <c r="J16" s="219"/>
      <c r="K16" s="268"/>
      <c r="L16" s="92" t="s">
        <v>225</v>
      </c>
      <c r="M16" s="96">
        <f>E20*K16/100</f>
        <v>0</v>
      </c>
    </row>
    <row r="17" spans="1:13" s="3" customFormat="1" ht="13.05" customHeight="1">
      <c r="A17" s="95" t="s">
        <v>213</v>
      </c>
      <c r="B17" s="230" t="s">
        <v>214</v>
      </c>
      <c r="C17" s="229"/>
      <c r="D17" s="231"/>
      <c r="E17" s="153">
        <f>'REKAPITULACE #1'!C33</f>
        <v>0</v>
      </c>
      <c r="F17" s="229"/>
      <c r="G17" s="151" t="s">
        <v>228</v>
      </c>
      <c r="H17" s="218"/>
      <c r="I17" s="218"/>
      <c r="J17" s="219"/>
      <c r="K17" s="268"/>
      <c r="L17" s="92" t="s">
        <v>225</v>
      </c>
      <c r="M17" s="96">
        <f>E20*K17/100</f>
        <v>0</v>
      </c>
    </row>
    <row r="18" spans="1:13" s="3" customFormat="1" ht="13.05" customHeight="1">
      <c r="A18" s="95" t="s">
        <v>215</v>
      </c>
      <c r="B18" s="230" t="s">
        <v>216</v>
      </c>
      <c r="C18" s="229"/>
      <c r="D18" s="231"/>
      <c r="E18" s="153">
        <f>'REKAPITULACE #1'!C37</f>
        <v>0</v>
      </c>
      <c r="F18" s="229"/>
      <c r="G18" s="151" t="s">
        <v>229</v>
      </c>
      <c r="H18" s="218"/>
      <c r="I18" s="218"/>
      <c r="J18" s="219"/>
      <c r="K18" s="268"/>
      <c r="L18" s="92" t="s">
        <v>225</v>
      </c>
      <c r="M18" s="96">
        <f>E20*K18/100</f>
        <v>0</v>
      </c>
    </row>
    <row r="19" spans="1:13" s="3" customFormat="1" ht="13.05" customHeight="1">
      <c r="A19" s="95" t="s">
        <v>217</v>
      </c>
      <c r="B19" s="230" t="s">
        <v>218</v>
      </c>
      <c r="C19" s="229"/>
      <c r="D19" s="231"/>
      <c r="E19" s="153">
        <f>'REKAPITULACE #1'!C41</f>
        <v>0</v>
      </c>
      <c r="F19" s="229"/>
      <c r="G19" s="151" t="s">
        <v>369</v>
      </c>
      <c r="H19" s="218"/>
      <c r="I19" s="218"/>
      <c r="J19" s="219"/>
      <c r="K19" s="268"/>
      <c r="L19" s="92" t="s">
        <v>225</v>
      </c>
      <c r="M19" s="96">
        <f>E20*K19/100</f>
        <v>0</v>
      </c>
    </row>
    <row r="20" spans="1:13" s="3" customFormat="1" ht="13.05" customHeight="1">
      <c r="A20" s="151" t="s">
        <v>219</v>
      </c>
      <c r="B20" s="218"/>
      <c r="C20" s="218"/>
      <c r="D20" s="219"/>
      <c r="E20" s="153">
        <f>SUM(E16:E19)</f>
        <v>0</v>
      </c>
      <c r="F20" s="229"/>
      <c r="G20" s="151" t="s">
        <v>370</v>
      </c>
      <c r="H20" s="218"/>
      <c r="I20" s="218"/>
      <c r="J20" s="219"/>
      <c r="K20" s="268"/>
      <c r="L20" s="92" t="s">
        <v>225</v>
      </c>
      <c r="M20" s="96">
        <f>E20*K20/100</f>
        <v>0</v>
      </c>
    </row>
    <row r="21" spans="1:13" s="3" customFormat="1" ht="13.05" customHeight="1">
      <c r="A21" s="151" t="s">
        <v>220</v>
      </c>
      <c r="B21" s="218"/>
      <c r="C21" s="218"/>
      <c r="D21" s="219"/>
      <c r="E21" s="153">
        <v>0</v>
      </c>
      <c r="F21" s="229"/>
      <c r="G21" s="151" t="s">
        <v>371</v>
      </c>
      <c r="H21" s="218"/>
      <c r="I21" s="218"/>
      <c r="J21" s="219"/>
      <c r="K21" s="268"/>
      <c r="L21" s="92" t="s">
        <v>225</v>
      </c>
      <c r="M21" s="96">
        <f>E20*K21/100</f>
        <v>0</v>
      </c>
    </row>
    <row r="22" spans="1:13" s="3" customFormat="1" ht="13.05" customHeight="1">
      <c r="A22" s="151" t="s">
        <v>221</v>
      </c>
      <c r="B22" s="218"/>
      <c r="C22" s="218"/>
      <c r="D22" s="219"/>
      <c r="E22" s="153">
        <v>0</v>
      </c>
      <c r="F22" s="229"/>
      <c r="G22" s="151" t="s">
        <v>372</v>
      </c>
      <c r="H22" s="218"/>
      <c r="I22" s="218"/>
      <c r="J22" s="219"/>
      <c r="K22" s="268"/>
      <c r="L22" s="92" t="s">
        <v>225</v>
      </c>
      <c r="M22" s="96">
        <f>E20*K22/100</f>
        <v>0</v>
      </c>
    </row>
    <row r="23" spans="1:13" s="3" customFormat="1" ht="13.05" customHeight="1" thickBot="1">
      <c r="A23" s="151" t="s">
        <v>222</v>
      </c>
      <c r="B23" s="218"/>
      <c r="C23" s="218"/>
      <c r="D23" s="219"/>
      <c r="E23" s="153">
        <v>0</v>
      </c>
      <c r="F23" s="229"/>
      <c r="G23" s="160"/>
      <c r="H23" s="161"/>
      <c r="I23" s="161"/>
      <c r="J23" s="217"/>
      <c r="K23" s="93"/>
      <c r="L23" s="94" t="s">
        <v>225</v>
      </c>
      <c r="M23" s="97">
        <f>E20*K23/100</f>
        <v>0</v>
      </c>
    </row>
    <row r="24" spans="1:13" s="3" customFormat="1" ht="13.05" customHeight="1">
      <c r="A24" s="151" t="s">
        <v>223</v>
      </c>
      <c r="B24" s="218"/>
      <c r="C24" s="218"/>
      <c r="D24" s="218"/>
      <c r="E24" s="153">
        <f>SUM(E20:E23)</f>
        <v>0</v>
      </c>
      <c r="F24" s="229"/>
      <c r="G24" s="225" t="s">
        <v>230</v>
      </c>
      <c r="H24" s="170"/>
      <c r="I24" s="170"/>
      <c r="J24" s="170"/>
      <c r="K24" s="170"/>
      <c r="L24" s="170"/>
      <c r="M24" s="226"/>
    </row>
    <row r="25" spans="1:13" s="3" customFormat="1" ht="13.05" customHeight="1">
      <c r="A25" s="151" t="s">
        <v>232</v>
      </c>
      <c r="B25" s="218"/>
      <c r="C25" s="218"/>
      <c r="D25" s="219"/>
      <c r="E25" s="153">
        <f>SUM(M14:M23)</f>
        <v>0</v>
      </c>
      <c r="F25" s="152"/>
      <c r="G25" s="151" t="s">
        <v>1039</v>
      </c>
      <c r="H25" s="218"/>
      <c r="I25" s="218"/>
      <c r="J25" s="219"/>
      <c r="K25" s="91"/>
      <c r="L25" s="92" t="s">
        <v>225</v>
      </c>
      <c r="M25" s="269"/>
    </row>
    <row r="26" spans="1:13" s="3" customFormat="1" ht="13.05" customHeight="1" thickBot="1">
      <c r="A26" s="151" t="s">
        <v>233</v>
      </c>
      <c r="B26" s="218"/>
      <c r="C26" s="218"/>
      <c r="D26" s="219"/>
      <c r="E26" s="153">
        <f>SUM(M25:M26)</f>
        <v>0</v>
      </c>
      <c r="F26" s="152"/>
      <c r="G26" s="160" t="s">
        <v>1040</v>
      </c>
      <c r="H26" s="161"/>
      <c r="I26" s="161"/>
      <c r="J26" s="217"/>
      <c r="K26" s="93"/>
      <c r="L26" s="94" t="s">
        <v>225</v>
      </c>
      <c r="M26" s="270"/>
    </row>
    <row r="27" spans="1:13" s="3" customFormat="1" ht="13.05" customHeight="1" thickBot="1">
      <c r="A27" s="160" t="s">
        <v>234</v>
      </c>
      <c r="B27" s="161"/>
      <c r="C27" s="161"/>
      <c r="D27" s="217"/>
      <c r="E27" s="220">
        <f>SUM(M28:M28)</f>
        <v>0</v>
      </c>
      <c r="F27" s="136"/>
      <c r="G27" s="225" t="s">
        <v>231</v>
      </c>
      <c r="H27" s="227"/>
      <c r="I27" s="227"/>
      <c r="J27" s="227"/>
      <c r="K27" s="227"/>
      <c r="L27" s="227"/>
      <c r="M27" s="228"/>
    </row>
    <row r="28" spans="1:13" s="3" customFormat="1" ht="13.05" customHeight="1" thickBot="1">
      <c r="A28" s="221" t="s">
        <v>235</v>
      </c>
      <c r="B28" s="222"/>
      <c r="C28" s="222"/>
      <c r="D28" s="223"/>
      <c r="E28" s="224">
        <f>SUM(E24:E27)</f>
        <v>0</v>
      </c>
      <c r="F28" s="178"/>
      <c r="G28" s="160"/>
      <c r="H28" s="161"/>
      <c r="I28" s="161"/>
      <c r="J28" s="217"/>
      <c r="K28" s="93"/>
      <c r="L28" s="94" t="s">
        <v>225</v>
      </c>
      <c r="M28" s="97">
        <f>E20*K28/100</f>
        <v>0</v>
      </c>
    </row>
    <row r="29" spans="1:13" s="4" customFormat="1" ht="13.05" customHeight="1">
      <c r="A29" s="210" t="s">
        <v>236</v>
      </c>
      <c r="B29" s="211"/>
      <c r="C29" s="211"/>
      <c r="D29" s="212"/>
      <c r="E29" s="213" t="s">
        <v>237</v>
      </c>
      <c r="F29" s="211"/>
      <c r="G29" s="212"/>
      <c r="H29" s="213" t="s">
        <v>238</v>
      </c>
      <c r="I29" s="211"/>
      <c r="J29" s="211"/>
      <c r="K29" s="211"/>
      <c r="L29" s="211"/>
      <c r="M29" s="214"/>
    </row>
    <row r="30" spans="1:13" s="3" customFormat="1" ht="13.05" customHeight="1">
      <c r="A30" s="215" t="s">
        <v>188</v>
      </c>
      <c r="B30" s="136"/>
      <c r="C30" s="136"/>
      <c r="D30" s="137"/>
      <c r="E30" s="98" t="s">
        <v>239</v>
      </c>
      <c r="F30" s="264"/>
      <c r="G30" s="265"/>
      <c r="H30" s="98" t="s">
        <v>239</v>
      </c>
      <c r="I30" s="161"/>
      <c r="J30" s="136"/>
      <c r="K30" s="136"/>
      <c r="L30" s="136"/>
      <c r="M30" s="216"/>
    </row>
    <row r="31" spans="1:13" s="3" customFormat="1" ht="13.05" customHeight="1">
      <c r="A31" s="202" t="s">
        <v>240</v>
      </c>
      <c r="B31" s="139"/>
      <c r="C31" s="194"/>
      <c r="D31" s="140"/>
      <c r="E31" s="98" t="s">
        <v>240</v>
      </c>
      <c r="F31" s="266"/>
      <c r="G31" s="267"/>
      <c r="H31" s="98" t="s">
        <v>240</v>
      </c>
      <c r="I31" s="194"/>
      <c r="J31" s="139"/>
      <c r="K31" s="139"/>
      <c r="L31" s="139"/>
      <c r="M31" s="203"/>
    </row>
    <row r="32" spans="1:13" s="3" customFormat="1" ht="13.05" customHeight="1">
      <c r="A32" s="202"/>
      <c r="B32" s="139"/>
      <c r="C32" s="139"/>
      <c r="D32" s="140"/>
      <c r="E32" s="207" t="s">
        <v>241</v>
      </c>
      <c r="F32" s="139"/>
      <c r="G32" s="140"/>
      <c r="H32" s="207" t="s">
        <v>241</v>
      </c>
      <c r="I32" s="139"/>
      <c r="J32" s="139"/>
      <c r="K32" s="139"/>
      <c r="L32" s="139"/>
      <c r="M32" s="203"/>
    </row>
    <row r="33" spans="1:13">
      <c r="A33" s="204"/>
      <c r="B33" s="205"/>
      <c r="C33" s="205"/>
      <c r="D33" s="206"/>
      <c r="E33" s="208"/>
      <c r="F33" s="205"/>
      <c r="G33" s="206"/>
      <c r="H33" s="208"/>
      <c r="I33" s="205"/>
      <c r="J33" s="205"/>
      <c r="K33" s="205"/>
      <c r="L33" s="205"/>
      <c r="M33" s="209"/>
    </row>
    <row r="34" spans="1:13" s="3" customFormat="1" ht="56.25" customHeight="1" thickBot="1">
      <c r="A34" s="204"/>
      <c r="B34" s="205"/>
      <c r="C34" s="205"/>
      <c r="D34" s="206"/>
      <c r="E34" s="208"/>
      <c r="F34" s="205"/>
      <c r="G34" s="206"/>
      <c r="H34" s="208"/>
      <c r="I34" s="205"/>
      <c r="J34" s="205"/>
      <c r="K34" s="205"/>
      <c r="L34" s="205"/>
      <c r="M34" s="209"/>
    </row>
    <row r="35" spans="1:13" s="3" customFormat="1" ht="13.05" customHeight="1">
      <c r="A35" s="169" t="s">
        <v>242</v>
      </c>
      <c r="B35" s="199"/>
      <c r="C35" s="199"/>
      <c r="D35" s="200"/>
      <c r="E35" s="201">
        <v>21</v>
      </c>
      <c r="F35" s="170"/>
      <c r="G35" s="100" t="s">
        <v>243</v>
      </c>
      <c r="H35" s="172">
        <f>E28-H37</f>
        <v>0</v>
      </c>
      <c r="I35" s="170"/>
      <c r="J35" s="170"/>
      <c r="K35" s="170"/>
      <c r="L35" s="170"/>
      <c r="M35" s="101" t="s">
        <v>244</v>
      </c>
    </row>
    <row r="36" spans="1:13" s="3" customFormat="1" ht="13.05" customHeight="1">
      <c r="A36" s="151" t="s">
        <v>245</v>
      </c>
      <c r="B36" s="195"/>
      <c r="C36" s="195"/>
      <c r="D36" s="196"/>
      <c r="E36" s="197">
        <v>21</v>
      </c>
      <c r="F36" s="152"/>
      <c r="G36" s="90" t="s">
        <v>243</v>
      </c>
      <c r="H36" s="153">
        <f>H35*E36/100</f>
        <v>0</v>
      </c>
      <c r="I36" s="152"/>
      <c r="J36" s="152"/>
      <c r="K36" s="152"/>
      <c r="L36" s="152"/>
      <c r="M36" s="102" t="s">
        <v>244</v>
      </c>
    </row>
    <row r="37" spans="1:13" s="3" customFormat="1" ht="13.05" customHeight="1">
      <c r="A37" s="151" t="s">
        <v>242</v>
      </c>
      <c r="B37" s="195"/>
      <c r="C37" s="195"/>
      <c r="D37" s="196"/>
      <c r="E37" s="197">
        <v>15</v>
      </c>
      <c r="F37" s="152"/>
      <c r="G37" s="90" t="s">
        <v>243</v>
      </c>
      <c r="H37" s="153">
        <v>0</v>
      </c>
      <c r="I37" s="198"/>
      <c r="J37" s="198"/>
      <c r="K37" s="198"/>
      <c r="L37" s="198"/>
      <c r="M37" s="102" t="s">
        <v>244</v>
      </c>
    </row>
    <row r="38" spans="1:13" s="3" customFormat="1" ht="13.05" customHeight="1">
      <c r="A38" s="151" t="s">
        <v>245</v>
      </c>
      <c r="B38" s="195"/>
      <c r="C38" s="195"/>
      <c r="D38" s="196"/>
      <c r="E38" s="197">
        <v>15</v>
      </c>
      <c r="F38" s="152"/>
      <c r="G38" s="90" t="s">
        <v>243</v>
      </c>
      <c r="H38" s="153">
        <f>H37*E38/100</f>
        <v>0</v>
      </c>
      <c r="I38" s="152"/>
      <c r="J38" s="152"/>
      <c r="K38" s="152"/>
      <c r="L38" s="152"/>
      <c r="M38" s="102" t="s">
        <v>244</v>
      </c>
    </row>
    <row r="39" spans="1:13" s="103" customFormat="1" ht="19.5" customHeight="1" thickBot="1">
      <c r="A39" s="191" t="s">
        <v>246</v>
      </c>
      <c r="B39" s="192"/>
      <c r="C39" s="192"/>
      <c r="D39" s="192"/>
      <c r="E39" s="192"/>
      <c r="F39" s="192"/>
      <c r="G39" s="192"/>
      <c r="H39" s="193">
        <f>SUM(H35:H38)</f>
        <v>0</v>
      </c>
      <c r="I39" s="146"/>
      <c r="J39" s="146"/>
      <c r="K39" s="146"/>
      <c r="L39" s="146"/>
      <c r="M39" s="104" t="s">
        <v>244</v>
      </c>
    </row>
    <row r="40" spans="1:13" s="3" customFormat="1" ht="13.05" customHeight="1"/>
    <row r="41" spans="1:13" s="3" customFormat="1" ht="13.05" customHeight="1">
      <c r="A41" s="194" t="s">
        <v>247</v>
      </c>
      <c r="B41" s="139"/>
      <c r="C41" s="139"/>
      <c r="D41" s="139"/>
      <c r="E41" s="139"/>
      <c r="F41" s="139"/>
      <c r="G41" s="139"/>
      <c r="H41" s="139"/>
      <c r="I41" s="139"/>
      <c r="J41" s="139"/>
      <c r="K41" s="139"/>
      <c r="L41" s="139"/>
      <c r="M41" s="139"/>
    </row>
  </sheetData>
  <sheetProtection password="CA9C" sheet="1" objects="1" scenarios="1"/>
  <mergeCells count="110">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39:G39"/>
    <mergeCell ref="H39:L39"/>
    <mergeCell ref="A41:M41"/>
    <mergeCell ref="A37:D37"/>
    <mergeCell ref="E37:F37"/>
    <mergeCell ref="H37:L37"/>
    <mergeCell ref="A38:D38"/>
    <mergeCell ref="E38:F38"/>
    <mergeCell ref="H38:L38"/>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C43"/>
  <sheetViews>
    <sheetView workbookViewId="0">
      <selection activeCell="C23" sqref="C23"/>
    </sheetView>
  </sheetViews>
  <sheetFormatPr defaultRowHeight="13.2"/>
  <cols>
    <col min="1" max="1" width="3.88671875" customWidth="1"/>
    <col min="2" max="2" width="45.21875" customWidth="1"/>
    <col min="3" max="3" width="20.44140625" customWidth="1"/>
  </cols>
  <sheetData>
    <row r="1" spans="1:3" s="2" customFormat="1" ht="9.6">
      <c r="A1" s="250" t="s">
        <v>0</v>
      </c>
      <c r="B1" s="250"/>
      <c r="C1" s="2" t="s">
        <v>1</v>
      </c>
    </row>
    <row r="2" spans="1:3" s="2" customFormat="1" ht="9.6">
      <c r="A2" s="250" t="s">
        <v>505</v>
      </c>
      <c r="B2" s="250"/>
      <c r="C2" s="2" t="s">
        <v>3</v>
      </c>
    </row>
    <row r="3" spans="1:3" s="1" customFormat="1" ht="9.6"/>
    <row r="4" spans="1:3" s="4" customFormat="1">
      <c r="A4" s="251" t="s">
        <v>174</v>
      </c>
      <c r="B4" s="139"/>
      <c r="C4" s="139"/>
    </row>
    <row r="5" spans="1:3" s="1" customFormat="1" ht="10.199999999999999" thickBot="1"/>
    <row r="6" spans="1:3" s="1" customFormat="1" ht="9.75" customHeight="1">
      <c r="A6" s="252" t="s">
        <v>175</v>
      </c>
      <c r="B6" s="254" t="s">
        <v>176</v>
      </c>
      <c r="C6" s="72" t="s">
        <v>17</v>
      </c>
    </row>
    <row r="7" spans="1:3" s="1" customFormat="1" ht="9.75" customHeight="1" thickBot="1">
      <c r="A7" s="253"/>
      <c r="B7" s="255"/>
      <c r="C7" s="73" t="s">
        <v>177</v>
      </c>
    </row>
    <row r="8" spans="1:3" s="16" customFormat="1" ht="10.199999999999999">
      <c r="A8" s="74"/>
      <c r="B8" s="76" t="s">
        <v>249</v>
      </c>
      <c r="C8" s="75"/>
    </row>
    <row r="9" spans="1:3" s="16" customFormat="1" ht="10.199999999999999">
      <c r="A9" s="77">
        <v>1</v>
      </c>
      <c r="B9" s="28" t="s">
        <v>357</v>
      </c>
      <c r="C9" s="78">
        <f>'ROZPOČET #1'!G19</f>
        <v>0</v>
      </c>
    </row>
    <row r="10" spans="1:3" s="16" customFormat="1" ht="10.199999999999999">
      <c r="A10" s="105">
        <v>2</v>
      </c>
      <c r="B10" s="106" t="s">
        <v>501</v>
      </c>
      <c r="C10" s="107">
        <f>'ROZPOČET #1'!G23</f>
        <v>0</v>
      </c>
    </row>
    <row r="11" spans="1:3" s="16" customFormat="1" ht="10.199999999999999">
      <c r="A11" s="105">
        <v>3</v>
      </c>
      <c r="B11" s="106" t="s">
        <v>1022</v>
      </c>
      <c r="C11" s="107">
        <f>'ROZPOČET #1'!G48</f>
        <v>0</v>
      </c>
    </row>
    <row r="12" spans="1:3" s="16" customFormat="1" ht="10.199999999999999">
      <c r="A12" s="105">
        <v>4</v>
      </c>
      <c r="B12" s="106" t="s">
        <v>358</v>
      </c>
      <c r="C12" s="107">
        <f>'ROZPOČET #1'!G54</f>
        <v>0</v>
      </c>
    </row>
    <row r="13" spans="1:3" s="16" customFormat="1" ht="10.199999999999999">
      <c r="A13" s="105">
        <v>5</v>
      </c>
      <c r="B13" s="106" t="s">
        <v>1023</v>
      </c>
      <c r="C13" s="107">
        <f>'ROZPOČET #1'!G58</f>
        <v>0</v>
      </c>
    </row>
    <row r="14" spans="1:3" s="16" customFormat="1" ht="10.199999999999999">
      <c r="A14" s="105">
        <v>61</v>
      </c>
      <c r="B14" s="106" t="s">
        <v>1024</v>
      </c>
      <c r="C14" s="107">
        <f>'ROZPOČET #1'!G73</f>
        <v>0</v>
      </c>
    </row>
    <row r="15" spans="1:3" s="16" customFormat="1" ht="10.199999999999999">
      <c r="A15" s="105">
        <v>62</v>
      </c>
      <c r="B15" s="106" t="s">
        <v>1025</v>
      </c>
      <c r="C15" s="107">
        <f>'ROZPOČET #1'!G109</f>
        <v>0</v>
      </c>
    </row>
    <row r="16" spans="1:3" s="16" customFormat="1" ht="10.199999999999999">
      <c r="A16" s="105">
        <v>63</v>
      </c>
      <c r="B16" s="106" t="s">
        <v>359</v>
      </c>
      <c r="C16" s="107">
        <f>'ROZPOČET #1'!G117</f>
        <v>0</v>
      </c>
    </row>
    <row r="17" spans="1:3" s="16" customFormat="1" ht="10.199999999999999">
      <c r="A17" s="105">
        <v>9</v>
      </c>
      <c r="B17" s="106" t="s">
        <v>1026</v>
      </c>
      <c r="C17" s="107">
        <f>'ROZPOČET #1'!G133</f>
        <v>0</v>
      </c>
    </row>
    <row r="18" spans="1:3" s="16" customFormat="1" ht="10.199999999999999">
      <c r="A18" s="105">
        <v>94</v>
      </c>
      <c r="B18" s="106" t="s">
        <v>1027</v>
      </c>
      <c r="C18" s="107">
        <f>'ROZPOČET #1'!G142</f>
        <v>0</v>
      </c>
    </row>
    <row r="19" spans="1:3" s="16" customFormat="1" ht="10.199999999999999">
      <c r="A19" s="105">
        <v>96</v>
      </c>
      <c r="B19" s="106" t="s">
        <v>361</v>
      </c>
      <c r="C19" s="107">
        <f>'ROZPOČET #1'!G184</f>
        <v>0</v>
      </c>
    </row>
    <row r="20" spans="1:3" s="16" customFormat="1" ht="10.199999999999999">
      <c r="A20" s="105">
        <v>99</v>
      </c>
      <c r="B20" s="106" t="s">
        <v>1028</v>
      </c>
      <c r="C20" s="107">
        <f>'ROZPOČET #1'!G187</f>
        <v>0</v>
      </c>
    </row>
    <row r="21" spans="1:3" s="16" customFormat="1" ht="10.8" thickBot="1">
      <c r="A21" s="79"/>
      <c r="B21" s="80" t="s">
        <v>362</v>
      </c>
      <c r="C21" s="81">
        <f>SUM(C9:C20)</f>
        <v>0</v>
      </c>
    </row>
    <row r="22" spans="1:3" s="1" customFormat="1" ht="10.199999999999999" thickBot="1"/>
    <row r="23" spans="1:3" s="16" customFormat="1" ht="10.199999999999999">
      <c r="A23" s="74"/>
      <c r="B23" s="76" t="s">
        <v>319</v>
      </c>
      <c r="C23" s="75"/>
    </row>
    <row r="24" spans="1:3" s="16" customFormat="1" ht="10.199999999999999">
      <c r="A24" s="77">
        <v>711</v>
      </c>
      <c r="B24" s="28" t="s">
        <v>1029</v>
      </c>
      <c r="C24" s="78">
        <f>'ROZPOČET #1'!G206</f>
        <v>0</v>
      </c>
    </row>
    <row r="25" spans="1:3" s="16" customFormat="1" ht="10.199999999999999">
      <c r="A25" s="105">
        <v>713</v>
      </c>
      <c r="B25" s="106" t="s">
        <v>1030</v>
      </c>
      <c r="C25" s="107">
        <f>'ROZPOČET #1'!G214</f>
        <v>0</v>
      </c>
    </row>
    <row r="26" spans="1:3" s="16" customFormat="1" ht="10.199999999999999">
      <c r="A26" s="105">
        <v>764</v>
      </c>
      <c r="B26" s="106" t="s">
        <v>1031</v>
      </c>
      <c r="C26" s="107">
        <f>'ROZPOČET #1'!G248</f>
        <v>0</v>
      </c>
    </row>
    <row r="27" spans="1:3" s="16" customFormat="1" ht="10.199999999999999">
      <c r="A27" s="105">
        <v>766</v>
      </c>
      <c r="B27" s="106" t="s">
        <v>1032</v>
      </c>
      <c r="C27" s="107">
        <f>'ROZPOČET #1'!G286</f>
        <v>0</v>
      </c>
    </row>
    <row r="28" spans="1:3" s="16" customFormat="1" ht="10.199999999999999">
      <c r="A28" s="105">
        <v>767</v>
      </c>
      <c r="B28" s="106" t="s">
        <v>363</v>
      </c>
      <c r="C28" s="107">
        <f>'ROZPOČET #1'!G298</f>
        <v>0</v>
      </c>
    </row>
    <row r="29" spans="1:3" s="16" customFormat="1" ht="10.199999999999999">
      <c r="A29" s="105">
        <v>777</v>
      </c>
      <c r="B29" s="106" t="s">
        <v>1033</v>
      </c>
      <c r="C29" s="107">
        <f>'ROZPOČET #1'!G301</f>
        <v>0</v>
      </c>
    </row>
    <row r="30" spans="1:3" s="16" customFormat="1" ht="10.199999999999999">
      <c r="A30" s="105">
        <v>784</v>
      </c>
      <c r="B30" s="106" t="s">
        <v>1034</v>
      </c>
      <c r="C30" s="107">
        <f>'ROZPOČET #1'!G304</f>
        <v>0</v>
      </c>
    </row>
    <row r="31" spans="1:3" s="16" customFormat="1" ht="10.199999999999999">
      <c r="A31" s="105">
        <v>789</v>
      </c>
      <c r="B31" s="106" t="s">
        <v>1035</v>
      </c>
      <c r="C31" s="107">
        <f>'ROZPOČET #1'!G307</f>
        <v>0</v>
      </c>
    </row>
    <row r="32" spans="1:3" s="16" customFormat="1" ht="10.199999999999999">
      <c r="A32" s="105">
        <v>795</v>
      </c>
      <c r="B32" s="106" t="s">
        <v>1036</v>
      </c>
      <c r="C32" s="107">
        <f>'ROZPOČET #1'!G323</f>
        <v>0</v>
      </c>
    </row>
    <row r="33" spans="1:3" s="16" customFormat="1" ht="10.8" thickBot="1">
      <c r="A33" s="79"/>
      <c r="B33" s="80" t="s">
        <v>364</v>
      </c>
      <c r="C33" s="81">
        <f>SUM(C24:C32)</f>
        <v>0</v>
      </c>
    </row>
    <row r="34" spans="1:3" s="1" customFormat="1" ht="10.199999999999999" thickBot="1"/>
    <row r="35" spans="1:3" s="16" customFormat="1" ht="10.199999999999999">
      <c r="A35" s="74"/>
      <c r="B35" s="76" t="s">
        <v>325</v>
      </c>
      <c r="C35" s="75"/>
    </row>
    <row r="36" spans="1:3" s="16" customFormat="1" ht="10.199999999999999">
      <c r="A36" s="77">
        <v>720</v>
      </c>
      <c r="B36" s="28" t="s">
        <v>365</v>
      </c>
      <c r="C36" s="78">
        <f>'ROZPOČET #1'!G337+'ROZPOČET #1'!G340</f>
        <v>0</v>
      </c>
    </row>
    <row r="37" spans="1:3" s="16" customFormat="1" ht="10.8" thickBot="1">
      <c r="A37" s="79"/>
      <c r="B37" s="80" t="s">
        <v>366</v>
      </c>
      <c r="C37" s="81">
        <f>SUM(C36:C36)</f>
        <v>0</v>
      </c>
    </row>
    <row r="38" spans="1:3" s="1" customFormat="1" ht="10.199999999999999" thickBot="1"/>
    <row r="39" spans="1:3" s="16" customFormat="1" ht="10.199999999999999">
      <c r="A39" s="74"/>
      <c r="B39" s="76" t="s">
        <v>27</v>
      </c>
      <c r="C39" s="75"/>
    </row>
    <row r="40" spans="1:3" s="16" customFormat="1" ht="10.199999999999999">
      <c r="A40" s="77" t="s">
        <v>171</v>
      </c>
      <c r="B40" s="28" t="s">
        <v>178</v>
      </c>
      <c r="C40" s="78">
        <f>'ROZPOČET #1'!G350</f>
        <v>0</v>
      </c>
    </row>
    <row r="41" spans="1:3" s="16" customFormat="1" ht="10.8" thickBot="1">
      <c r="A41" s="79"/>
      <c r="B41" s="80" t="s">
        <v>179</v>
      </c>
      <c r="C41" s="81">
        <f>SUM(C40:C40)</f>
        <v>0</v>
      </c>
    </row>
    <row r="42" spans="1:3" s="1" customFormat="1" ht="10.199999999999999" thickBot="1"/>
    <row r="43" spans="1:3" s="16" customFormat="1" ht="10.8" thickBot="1">
      <c r="A43" s="82"/>
      <c r="B43" s="83" t="s">
        <v>180</v>
      </c>
      <c r="C43" s="84">
        <f>C21+C33+C37+C41</f>
        <v>0</v>
      </c>
    </row>
  </sheetData>
  <sheetProtection password="CA9C"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J352"/>
  <sheetViews>
    <sheetView workbookViewId="0">
      <selection activeCell="I28" sqref="I28"/>
    </sheetView>
  </sheetViews>
  <sheetFormatPr defaultRowHeight="13.2"/>
  <cols>
    <col min="1" max="1" width="3.77734375" customWidth="1"/>
    <col min="2" max="2" width="11.109375" customWidth="1"/>
    <col min="3" max="3" width="43.44140625" customWidth="1"/>
    <col min="4" max="4" width="4.44140625" customWidth="1"/>
    <col min="5" max="5" width="8.77734375" customWidth="1"/>
    <col min="6" max="7" width="10.6640625" customWidth="1"/>
    <col min="8" max="9" width="9.109375" customWidth="1"/>
    <col min="10" max="10" width="13.21875" customWidth="1"/>
  </cols>
  <sheetData>
    <row r="1" spans="1:10" s="2" customFormat="1" ht="9.6">
      <c r="A1" s="250" t="s">
        <v>0</v>
      </c>
      <c r="B1" s="250"/>
      <c r="C1" s="250"/>
      <c r="D1" s="250"/>
      <c r="E1" s="250"/>
      <c r="F1" s="250"/>
      <c r="G1" s="250"/>
      <c r="H1" s="250"/>
      <c r="I1" s="250" t="s">
        <v>1</v>
      </c>
      <c r="J1" s="250"/>
    </row>
    <row r="2" spans="1:10" s="2" customFormat="1" ht="9.6">
      <c r="A2" s="250" t="s">
        <v>505</v>
      </c>
      <c r="B2" s="250"/>
      <c r="C2" s="250"/>
      <c r="D2" s="250"/>
      <c r="E2" s="250"/>
      <c r="F2" s="250"/>
      <c r="G2" s="250"/>
      <c r="H2" s="250"/>
      <c r="I2" s="250" t="s">
        <v>3</v>
      </c>
      <c r="J2" s="250"/>
    </row>
    <row r="3" spans="1:10" s="1" customFormat="1" ht="9.6"/>
    <row r="4" spans="1:10" s="3" customFormat="1">
      <c r="A4" s="251" t="s">
        <v>4</v>
      </c>
      <c r="B4" s="139"/>
      <c r="C4" s="139"/>
      <c r="D4" s="139"/>
      <c r="E4" s="139"/>
      <c r="F4" s="139"/>
      <c r="G4" s="139"/>
      <c r="H4" s="139"/>
      <c r="I4" s="139"/>
      <c r="J4" s="139"/>
    </row>
    <row r="5" spans="1:10" s="1" customFormat="1" ht="10.199999999999999" thickBot="1"/>
    <row r="6" spans="1:10" s="1" customFormat="1" ht="9.75" customHeight="1">
      <c r="A6" s="5" t="s">
        <v>5</v>
      </c>
      <c r="B6" s="259" t="s">
        <v>9</v>
      </c>
      <c r="C6" s="259" t="s">
        <v>11</v>
      </c>
      <c r="D6" s="259" t="s">
        <v>13</v>
      </c>
      <c r="E6" s="259" t="s">
        <v>15</v>
      </c>
      <c r="F6" s="260" t="s">
        <v>17</v>
      </c>
      <c r="G6" s="178"/>
      <c r="H6" s="259" t="s">
        <v>22</v>
      </c>
      <c r="I6" s="178"/>
      <c r="J6" s="257" t="s">
        <v>25</v>
      </c>
    </row>
    <row r="7" spans="1:10" s="1" customFormat="1" ht="9.75" customHeight="1">
      <c r="A7" s="6" t="s">
        <v>6</v>
      </c>
      <c r="B7" s="141"/>
      <c r="C7" s="141"/>
      <c r="D7" s="141"/>
      <c r="E7" s="141"/>
      <c r="F7" s="261"/>
      <c r="G7" s="139"/>
      <c r="H7" s="141"/>
      <c r="I7" s="139"/>
      <c r="J7" s="258"/>
    </row>
    <row r="8" spans="1:10" s="1" customFormat="1" ht="9.75" customHeight="1">
      <c r="A8" s="6" t="s">
        <v>7</v>
      </c>
      <c r="B8" s="141"/>
      <c r="C8" s="141"/>
      <c r="D8" s="141"/>
      <c r="E8" s="141"/>
      <c r="F8" s="9" t="s">
        <v>18</v>
      </c>
      <c r="G8" s="11" t="s">
        <v>20</v>
      </c>
      <c r="H8" s="13" t="s">
        <v>18</v>
      </c>
      <c r="I8" s="11" t="s">
        <v>20</v>
      </c>
      <c r="J8" s="258"/>
    </row>
    <row r="9" spans="1:10" s="1" customFormat="1" ht="9.75" customHeight="1" thickBot="1">
      <c r="A9" s="7" t="s">
        <v>8</v>
      </c>
      <c r="B9" s="8" t="s">
        <v>10</v>
      </c>
      <c r="C9" s="8" t="s">
        <v>12</v>
      </c>
      <c r="D9" s="8" t="s">
        <v>14</v>
      </c>
      <c r="E9" s="8" t="s">
        <v>16</v>
      </c>
      <c r="F9" s="10" t="s">
        <v>19</v>
      </c>
      <c r="G9" s="12" t="s">
        <v>21</v>
      </c>
      <c r="H9" s="14" t="s">
        <v>23</v>
      </c>
      <c r="I9" s="12" t="s">
        <v>24</v>
      </c>
      <c r="J9" s="15" t="s">
        <v>26</v>
      </c>
    </row>
    <row r="10" spans="1:10" s="17" customFormat="1" ht="10.199999999999999">
      <c r="A10" s="19"/>
      <c r="B10" s="18"/>
      <c r="C10" s="20" t="s">
        <v>249</v>
      </c>
      <c r="D10" s="18"/>
      <c r="E10" s="18"/>
      <c r="F10" s="21"/>
      <c r="H10" s="22"/>
      <c r="J10" s="23"/>
    </row>
    <row r="11" spans="1:10" s="17" customFormat="1" ht="10.199999999999999">
      <c r="A11" s="26"/>
      <c r="B11" s="27" t="s">
        <v>250</v>
      </c>
      <c r="C11" s="28" t="s">
        <v>251</v>
      </c>
      <c r="D11" s="25"/>
      <c r="E11" s="25"/>
      <c r="F11" s="29"/>
      <c r="G11" s="24"/>
      <c r="H11" s="30"/>
      <c r="I11" s="24"/>
      <c r="J11" s="31"/>
    </row>
    <row r="12" spans="1:10" s="1" customFormat="1" ht="9.6">
      <c r="A12" s="32">
        <v>1</v>
      </c>
      <c r="B12" s="35" t="s">
        <v>506</v>
      </c>
      <c r="C12" s="36" t="s">
        <v>507</v>
      </c>
      <c r="D12" s="37" t="s">
        <v>278</v>
      </c>
      <c r="E12" s="40">
        <v>4.3067699999999993</v>
      </c>
      <c r="F12" s="274"/>
      <c r="G12" s="39">
        <f t="shared" ref="G12:G18" si="0">E12*F12</f>
        <v>0</v>
      </c>
      <c r="H12" s="40">
        <v>0</v>
      </c>
      <c r="I12" s="41">
        <f t="shared" ref="I12:I18" si="1">E12*H12</f>
        <v>0</v>
      </c>
      <c r="J12" s="42" t="s">
        <v>508</v>
      </c>
    </row>
    <row r="13" spans="1:10" s="1" customFormat="1" ht="19.2">
      <c r="A13" s="32">
        <f t="shared" ref="A13:A18" si="2">A12+1</f>
        <v>2</v>
      </c>
      <c r="B13" s="35" t="s">
        <v>509</v>
      </c>
      <c r="C13" s="36" t="s">
        <v>510</v>
      </c>
      <c r="D13" s="37" t="s">
        <v>278</v>
      </c>
      <c r="E13" s="40">
        <v>23.04</v>
      </c>
      <c r="F13" s="274"/>
      <c r="G13" s="39">
        <f t="shared" si="0"/>
        <v>0</v>
      </c>
      <c r="H13" s="40">
        <v>0</v>
      </c>
      <c r="I13" s="41">
        <f t="shared" si="1"/>
        <v>0</v>
      </c>
      <c r="J13" s="42" t="s">
        <v>508</v>
      </c>
    </row>
    <row r="14" spans="1:10" s="1" customFormat="1" ht="19.2">
      <c r="A14" s="32">
        <f t="shared" si="2"/>
        <v>3</v>
      </c>
      <c r="B14" s="35" t="s">
        <v>511</v>
      </c>
      <c r="C14" s="36" t="s">
        <v>512</v>
      </c>
      <c r="D14" s="37" t="s">
        <v>278</v>
      </c>
      <c r="E14" s="40">
        <v>23.04</v>
      </c>
      <c r="F14" s="274"/>
      <c r="G14" s="39">
        <f t="shared" si="0"/>
        <v>0</v>
      </c>
      <c r="H14" s="40">
        <v>0</v>
      </c>
      <c r="I14" s="41">
        <f t="shared" si="1"/>
        <v>0</v>
      </c>
      <c r="J14" s="42" t="s">
        <v>508</v>
      </c>
    </row>
    <row r="15" spans="1:10" s="1" customFormat="1" ht="19.2">
      <c r="A15" s="32">
        <f t="shared" si="2"/>
        <v>4</v>
      </c>
      <c r="B15" s="35" t="s">
        <v>513</v>
      </c>
      <c r="C15" s="36" t="s">
        <v>514</v>
      </c>
      <c r="D15" s="37" t="s">
        <v>278</v>
      </c>
      <c r="E15" s="40">
        <v>23.04</v>
      </c>
      <c r="F15" s="274"/>
      <c r="G15" s="39">
        <f t="shared" si="0"/>
        <v>0</v>
      </c>
      <c r="H15" s="40">
        <v>0</v>
      </c>
      <c r="I15" s="41">
        <f t="shared" si="1"/>
        <v>0</v>
      </c>
      <c r="J15" s="42" t="s">
        <v>508</v>
      </c>
    </row>
    <row r="16" spans="1:10" s="1" customFormat="1" ht="19.2">
      <c r="A16" s="32">
        <f t="shared" si="2"/>
        <v>5</v>
      </c>
      <c r="B16" s="35" t="s">
        <v>515</v>
      </c>
      <c r="C16" s="36" t="s">
        <v>516</v>
      </c>
      <c r="D16" s="37" t="s">
        <v>278</v>
      </c>
      <c r="E16" s="40">
        <v>62.005919999999982</v>
      </c>
      <c r="F16" s="274"/>
      <c r="G16" s="39">
        <f t="shared" si="0"/>
        <v>0</v>
      </c>
      <c r="H16" s="40">
        <v>0</v>
      </c>
      <c r="I16" s="41">
        <f t="shared" si="1"/>
        <v>0</v>
      </c>
      <c r="J16" s="42" t="s">
        <v>508</v>
      </c>
    </row>
    <row r="17" spans="1:10" s="1" customFormat="1" ht="19.2">
      <c r="A17" s="32">
        <f t="shared" si="2"/>
        <v>6</v>
      </c>
      <c r="B17" s="35" t="s">
        <v>517</v>
      </c>
      <c r="C17" s="36" t="s">
        <v>518</v>
      </c>
      <c r="D17" s="37" t="s">
        <v>278</v>
      </c>
      <c r="E17" s="40">
        <v>62.005919999999982</v>
      </c>
      <c r="F17" s="274"/>
      <c r="G17" s="39">
        <f t="shared" si="0"/>
        <v>0</v>
      </c>
      <c r="H17" s="40">
        <v>0</v>
      </c>
      <c r="I17" s="41">
        <f t="shared" si="1"/>
        <v>0</v>
      </c>
      <c r="J17" s="42" t="s">
        <v>508</v>
      </c>
    </row>
    <row r="18" spans="1:10" s="1" customFormat="1" ht="19.2">
      <c r="A18" s="32">
        <f t="shared" si="2"/>
        <v>7</v>
      </c>
      <c r="B18" s="35" t="s">
        <v>519</v>
      </c>
      <c r="C18" s="36" t="s">
        <v>520</v>
      </c>
      <c r="D18" s="37" t="s">
        <v>278</v>
      </c>
      <c r="E18" s="40">
        <v>62.005919999999982</v>
      </c>
      <c r="F18" s="274"/>
      <c r="G18" s="39">
        <f t="shared" si="0"/>
        <v>0</v>
      </c>
      <c r="H18" s="40">
        <v>0</v>
      </c>
      <c r="I18" s="41">
        <f t="shared" si="1"/>
        <v>0</v>
      </c>
      <c r="J18" s="42" t="s">
        <v>508</v>
      </c>
    </row>
    <row r="19" spans="1:10" s="17" customFormat="1" ht="10.199999999999999">
      <c r="A19" s="56"/>
      <c r="B19" s="57">
        <v>1</v>
      </c>
      <c r="C19" s="58" t="s">
        <v>273</v>
      </c>
      <c r="D19" s="59"/>
      <c r="E19" s="59"/>
      <c r="F19" s="60"/>
      <c r="G19" s="61">
        <f>SUM(G12:G18)</f>
        <v>0</v>
      </c>
      <c r="H19" s="62"/>
      <c r="I19" s="63">
        <f>SUM(I12:I18)</f>
        <v>0</v>
      </c>
      <c r="J19" s="64"/>
    </row>
    <row r="20" spans="1:10" s="17" customFormat="1" ht="10.199999999999999">
      <c r="A20" s="26"/>
      <c r="B20" s="27" t="s">
        <v>438</v>
      </c>
      <c r="C20" s="28" t="s">
        <v>439</v>
      </c>
      <c r="D20" s="25"/>
      <c r="E20" s="25"/>
      <c r="F20" s="29"/>
      <c r="G20" s="24"/>
      <c r="H20" s="30"/>
      <c r="I20" s="24"/>
      <c r="J20" s="31"/>
    </row>
    <row r="21" spans="1:10" s="1" customFormat="1" ht="9.6">
      <c r="A21" s="32">
        <f>A18+1</f>
        <v>8</v>
      </c>
      <c r="B21" s="35" t="s">
        <v>521</v>
      </c>
      <c r="C21" s="36" t="s">
        <v>522</v>
      </c>
      <c r="D21" s="37" t="s">
        <v>523</v>
      </c>
      <c r="E21" s="48">
        <v>278.89807800000005</v>
      </c>
      <c r="F21" s="274"/>
      <c r="G21" s="39">
        <f>E21*F21</f>
        <v>0</v>
      </c>
      <c r="H21" s="40">
        <v>1.5092799999999999E-4</v>
      </c>
      <c r="I21" s="41">
        <f>E21*H21</f>
        <v>4.2093529116384004E-2</v>
      </c>
      <c r="J21" s="42" t="s">
        <v>508</v>
      </c>
    </row>
    <row r="22" spans="1:10" s="1" customFormat="1" ht="9.6">
      <c r="A22" s="32">
        <f>A21+1</f>
        <v>9</v>
      </c>
      <c r="B22" s="35" t="s">
        <v>524</v>
      </c>
      <c r="C22" s="36" t="s">
        <v>525</v>
      </c>
      <c r="D22" s="37" t="s">
        <v>523</v>
      </c>
      <c r="E22" s="48">
        <v>292.8429819000001</v>
      </c>
      <c r="F22" s="274"/>
      <c r="G22" s="39">
        <f>E22*F22</f>
        <v>0</v>
      </c>
      <c r="H22" s="40">
        <v>2.9999999999999997E-4</v>
      </c>
      <c r="I22" s="41">
        <f>E22*H22</f>
        <v>8.785289457000002E-2</v>
      </c>
      <c r="J22" s="42" t="s">
        <v>508</v>
      </c>
    </row>
    <row r="23" spans="1:10" s="17" customFormat="1" ht="10.199999999999999">
      <c r="A23" s="56"/>
      <c r="B23" s="57">
        <v>2</v>
      </c>
      <c r="C23" s="58" t="s">
        <v>455</v>
      </c>
      <c r="D23" s="59"/>
      <c r="E23" s="59"/>
      <c r="F23" s="60"/>
      <c r="G23" s="61">
        <f>SUM(G21:G22)</f>
        <v>0</v>
      </c>
      <c r="H23" s="62"/>
      <c r="I23" s="63">
        <f>SUM(I21:I22)</f>
        <v>0.12994642368638404</v>
      </c>
      <c r="J23" s="64"/>
    </row>
    <row r="24" spans="1:10" s="17" customFormat="1" ht="10.199999999999999">
      <c r="A24" s="26"/>
      <c r="B24" s="27" t="s">
        <v>526</v>
      </c>
      <c r="C24" s="28" t="s">
        <v>527</v>
      </c>
      <c r="D24" s="25"/>
      <c r="E24" s="25"/>
      <c r="F24" s="29"/>
      <c r="G24" s="24"/>
      <c r="H24" s="30"/>
      <c r="I24" s="24"/>
      <c r="J24" s="31"/>
    </row>
    <row r="25" spans="1:10" s="1" customFormat="1" ht="19.2">
      <c r="A25" s="32">
        <f>A22+1</f>
        <v>10</v>
      </c>
      <c r="B25" s="35" t="s">
        <v>528</v>
      </c>
      <c r="C25" s="36" t="s">
        <v>529</v>
      </c>
      <c r="D25" s="37" t="s">
        <v>278</v>
      </c>
      <c r="E25" s="40">
        <v>2.4750000000000001</v>
      </c>
      <c r="F25" s="274"/>
      <c r="G25" s="39">
        <f t="shared" ref="G25:G47" si="3">E25*F25</f>
        <v>0</v>
      </c>
      <c r="H25" s="40">
        <v>2.1463320640000001</v>
      </c>
      <c r="I25" s="41">
        <f t="shared" ref="I25:I47" si="4">E25*H25</f>
        <v>5.3121718584000002</v>
      </c>
      <c r="J25" s="42" t="s">
        <v>508</v>
      </c>
    </row>
    <row r="26" spans="1:10" s="1" customFormat="1" ht="9.6">
      <c r="A26" s="32">
        <f t="shared" ref="A26:A47" si="5">A25+1</f>
        <v>11</v>
      </c>
      <c r="B26" s="35" t="s">
        <v>530</v>
      </c>
      <c r="C26" s="36" t="s">
        <v>531</v>
      </c>
      <c r="D26" s="37" t="s">
        <v>523</v>
      </c>
      <c r="E26" s="48">
        <v>6</v>
      </c>
      <c r="F26" s="274"/>
      <c r="G26" s="39">
        <f t="shared" si="3"/>
        <v>0</v>
      </c>
      <c r="H26" s="40">
        <v>0.28857603999999998</v>
      </c>
      <c r="I26" s="41">
        <f t="shared" si="4"/>
        <v>1.73145624</v>
      </c>
      <c r="J26" s="42" t="s">
        <v>508</v>
      </c>
    </row>
    <row r="27" spans="1:10" s="1" customFormat="1" ht="38.4">
      <c r="A27" s="32">
        <f t="shared" si="5"/>
        <v>12</v>
      </c>
      <c r="B27" s="35" t="s">
        <v>532</v>
      </c>
      <c r="C27" s="36" t="s">
        <v>533</v>
      </c>
      <c r="D27" s="37" t="s">
        <v>278</v>
      </c>
      <c r="E27" s="40">
        <v>6.9280000000000008E-2</v>
      </c>
      <c r="F27" s="274"/>
      <c r="G27" s="39">
        <f t="shared" si="3"/>
        <v>0</v>
      </c>
      <c r="H27" s="40">
        <v>2.6323380639999998</v>
      </c>
      <c r="I27" s="41">
        <f t="shared" si="4"/>
        <v>0.18236838107392001</v>
      </c>
      <c r="J27" s="42" t="s">
        <v>508</v>
      </c>
    </row>
    <row r="28" spans="1:10" s="1" customFormat="1" ht="9.6">
      <c r="A28" s="32">
        <f t="shared" si="5"/>
        <v>13</v>
      </c>
      <c r="B28" s="35" t="s">
        <v>528</v>
      </c>
      <c r="C28" s="36" t="s">
        <v>534</v>
      </c>
      <c r="D28" s="37" t="s">
        <v>278</v>
      </c>
      <c r="E28" s="40">
        <v>0.34650000000000003</v>
      </c>
      <c r="F28" s="274"/>
      <c r="G28" s="39">
        <f t="shared" si="3"/>
        <v>0</v>
      </c>
      <c r="H28" s="40">
        <v>2.1463320640000001</v>
      </c>
      <c r="I28" s="41">
        <f t="shared" si="4"/>
        <v>0.7437040601760001</v>
      </c>
      <c r="J28" s="42" t="s">
        <v>508</v>
      </c>
    </row>
    <row r="29" spans="1:10" s="1" customFormat="1" ht="19.2">
      <c r="A29" s="32">
        <f t="shared" si="5"/>
        <v>14</v>
      </c>
      <c r="B29" s="35" t="s">
        <v>528</v>
      </c>
      <c r="C29" s="36" t="s">
        <v>535</v>
      </c>
      <c r="D29" s="37" t="s">
        <v>278</v>
      </c>
      <c r="E29" s="40">
        <v>0.06</v>
      </c>
      <c r="F29" s="274"/>
      <c r="G29" s="39">
        <f t="shared" si="3"/>
        <v>0</v>
      </c>
      <c r="H29" s="40">
        <v>2.1463320640000001</v>
      </c>
      <c r="I29" s="41">
        <f t="shared" si="4"/>
        <v>0.12877992384</v>
      </c>
      <c r="J29" s="42" t="s">
        <v>508</v>
      </c>
    </row>
    <row r="30" spans="1:10" s="1" customFormat="1" ht="19.2">
      <c r="A30" s="32">
        <f t="shared" si="5"/>
        <v>15</v>
      </c>
      <c r="B30" s="35" t="s">
        <v>528</v>
      </c>
      <c r="C30" s="36" t="s">
        <v>536</v>
      </c>
      <c r="D30" s="37" t="s">
        <v>278</v>
      </c>
      <c r="E30" s="40">
        <v>7.5000000000000011E-2</v>
      </c>
      <c r="F30" s="274"/>
      <c r="G30" s="39">
        <f t="shared" si="3"/>
        <v>0</v>
      </c>
      <c r="H30" s="40">
        <v>2.1463320640000001</v>
      </c>
      <c r="I30" s="41">
        <f t="shared" si="4"/>
        <v>0.16097490480000004</v>
      </c>
      <c r="J30" s="42" t="s">
        <v>508</v>
      </c>
    </row>
    <row r="31" spans="1:10" s="1" customFormat="1" ht="48">
      <c r="A31" s="32">
        <f t="shared" si="5"/>
        <v>16</v>
      </c>
      <c r="B31" s="35" t="s">
        <v>537</v>
      </c>
      <c r="C31" s="36" t="s">
        <v>538</v>
      </c>
      <c r="D31" s="37" t="s">
        <v>278</v>
      </c>
      <c r="E31" s="40">
        <v>0.44999999999999996</v>
      </c>
      <c r="F31" s="274"/>
      <c r="G31" s="39">
        <f t="shared" si="3"/>
        <v>0</v>
      </c>
      <c r="H31" s="40">
        <v>2.484248064</v>
      </c>
      <c r="I31" s="41">
        <f t="shared" si="4"/>
        <v>1.1179116287999999</v>
      </c>
      <c r="J31" s="42" t="s">
        <v>508</v>
      </c>
    </row>
    <row r="32" spans="1:10" s="1" customFormat="1" ht="38.4">
      <c r="A32" s="32">
        <f t="shared" si="5"/>
        <v>17</v>
      </c>
      <c r="B32" s="35" t="s">
        <v>537</v>
      </c>
      <c r="C32" s="36" t="s">
        <v>539</v>
      </c>
      <c r="D32" s="37" t="s">
        <v>278</v>
      </c>
      <c r="E32" s="40">
        <v>0.32400000000000007</v>
      </c>
      <c r="F32" s="274"/>
      <c r="G32" s="39">
        <f t="shared" si="3"/>
        <v>0</v>
      </c>
      <c r="H32" s="40">
        <v>2.484248064</v>
      </c>
      <c r="I32" s="41">
        <f t="shared" si="4"/>
        <v>0.80489637273600012</v>
      </c>
      <c r="J32" s="42" t="s">
        <v>508</v>
      </c>
    </row>
    <row r="33" spans="1:10" s="1" customFormat="1" ht="9.6">
      <c r="A33" s="32">
        <f t="shared" si="5"/>
        <v>18</v>
      </c>
      <c r="B33" s="35" t="s">
        <v>540</v>
      </c>
      <c r="C33" s="36" t="s">
        <v>541</v>
      </c>
      <c r="D33" s="37" t="s">
        <v>542</v>
      </c>
      <c r="E33" s="45">
        <v>8.8500000000000014</v>
      </c>
      <c r="F33" s="274"/>
      <c r="G33" s="39">
        <f t="shared" si="3"/>
        <v>0</v>
      </c>
      <c r="H33" s="40">
        <v>4.6920000000000002E-4</v>
      </c>
      <c r="I33" s="41">
        <f t="shared" si="4"/>
        <v>4.1524200000000004E-3</v>
      </c>
      <c r="J33" s="42" t="s">
        <v>508</v>
      </c>
    </row>
    <row r="34" spans="1:10" s="1" customFormat="1" ht="9.6">
      <c r="A34" s="32">
        <f t="shared" si="5"/>
        <v>19</v>
      </c>
      <c r="B34" s="35" t="s">
        <v>543</v>
      </c>
      <c r="C34" s="36" t="s">
        <v>544</v>
      </c>
      <c r="D34" s="37" t="s">
        <v>542</v>
      </c>
      <c r="E34" s="45">
        <v>19.68</v>
      </c>
      <c r="F34" s="274"/>
      <c r="G34" s="39">
        <f t="shared" si="3"/>
        <v>0</v>
      </c>
      <c r="H34" s="40">
        <v>5.8080000000000002E-4</v>
      </c>
      <c r="I34" s="41">
        <f t="shared" si="4"/>
        <v>1.1430144E-2</v>
      </c>
      <c r="J34" s="42" t="s">
        <v>508</v>
      </c>
    </row>
    <row r="35" spans="1:10" s="1" customFormat="1" ht="9.6">
      <c r="A35" s="32">
        <f t="shared" si="5"/>
        <v>20</v>
      </c>
      <c r="B35" s="35" t="s">
        <v>545</v>
      </c>
      <c r="C35" s="36" t="s">
        <v>546</v>
      </c>
      <c r="D35" s="37" t="s">
        <v>542</v>
      </c>
      <c r="E35" s="45">
        <v>21.400000000000002</v>
      </c>
      <c r="F35" s="274"/>
      <c r="G35" s="39">
        <f t="shared" si="3"/>
        <v>0</v>
      </c>
      <c r="H35" s="40">
        <v>7.0140000000000003E-4</v>
      </c>
      <c r="I35" s="41">
        <f t="shared" si="4"/>
        <v>1.5009960000000003E-2</v>
      </c>
      <c r="J35" s="42" t="s">
        <v>508</v>
      </c>
    </row>
    <row r="36" spans="1:10" s="1" customFormat="1" ht="9.6">
      <c r="A36" s="32">
        <f t="shared" si="5"/>
        <v>21</v>
      </c>
      <c r="B36" s="35" t="s">
        <v>540</v>
      </c>
      <c r="C36" s="36" t="s">
        <v>547</v>
      </c>
      <c r="D36" s="37" t="s">
        <v>542</v>
      </c>
      <c r="E36" s="45">
        <v>23.921999999999997</v>
      </c>
      <c r="F36" s="274"/>
      <c r="G36" s="39">
        <f t="shared" si="3"/>
        <v>0</v>
      </c>
      <c r="H36" s="40">
        <v>4.6920000000000002E-4</v>
      </c>
      <c r="I36" s="41">
        <f t="shared" si="4"/>
        <v>1.1224202399999999E-2</v>
      </c>
      <c r="J36" s="42" t="s">
        <v>508</v>
      </c>
    </row>
    <row r="37" spans="1:10" s="1" customFormat="1" ht="9.6">
      <c r="A37" s="32">
        <f t="shared" si="5"/>
        <v>22</v>
      </c>
      <c r="B37" s="35" t="s">
        <v>545</v>
      </c>
      <c r="C37" s="36" t="s">
        <v>548</v>
      </c>
      <c r="D37" s="37" t="s">
        <v>542</v>
      </c>
      <c r="E37" s="45">
        <v>39.286999999999999</v>
      </c>
      <c r="F37" s="274"/>
      <c r="G37" s="39">
        <f t="shared" si="3"/>
        <v>0</v>
      </c>
      <c r="H37" s="40">
        <v>7.0140000000000003E-4</v>
      </c>
      <c r="I37" s="41">
        <f t="shared" si="4"/>
        <v>2.7555901800000001E-2</v>
      </c>
      <c r="J37" s="42" t="s">
        <v>508</v>
      </c>
    </row>
    <row r="38" spans="1:10" s="1" customFormat="1" ht="9.6">
      <c r="A38" s="32">
        <f t="shared" si="5"/>
        <v>23</v>
      </c>
      <c r="B38" s="35" t="s">
        <v>549</v>
      </c>
      <c r="C38" s="36" t="s">
        <v>550</v>
      </c>
      <c r="D38" s="37" t="s">
        <v>542</v>
      </c>
      <c r="E38" s="45">
        <v>8.41</v>
      </c>
      <c r="F38" s="274"/>
      <c r="G38" s="39">
        <f t="shared" si="3"/>
        <v>0</v>
      </c>
      <c r="H38" s="40">
        <v>8.1479999999999996E-4</v>
      </c>
      <c r="I38" s="41">
        <f t="shared" si="4"/>
        <v>6.8524679999999996E-3</v>
      </c>
      <c r="J38" s="42" t="s">
        <v>508</v>
      </c>
    </row>
    <row r="39" spans="1:10" s="1" customFormat="1" ht="9.6">
      <c r="A39" s="32">
        <f t="shared" si="5"/>
        <v>24</v>
      </c>
      <c r="B39" s="35" t="s">
        <v>551</v>
      </c>
      <c r="C39" s="36" t="s">
        <v>552</v>
      </c>
      <c r="D39" s="37" t="s">
        <v>542</v>
      </c>
      <c r="E39" s="40">
        <v>11.243</v>
      </c>
      <c r="F39" s="274"/>
      <c r="G39" s="39">
        <f t="shared" si="3"/>
        <v>0</v>
      </c>
      <c r="H39" s="40">
        <v>9.8759999999999994E-4</v>
      </c>
      <c r="I39" s="41">
        <f t="shared" si="4"/>
        <v>1.1103586799999999E-2</v>
      </c>
      <c r="J39" s="42" t="s">
        <v>508</v>
      </c>
    </row>
    <row r="40" spans="1:10" s="1" customFormat="1" ht="9.6">
      <c r="A40" s="32">
        <f t="shared" si="5"/>
        <v>25</v>
      </c>
      <c r="B40" s="35" t="s">
        <v>553</v>
      </c>
      <c r="C40" s="36" t="s">
        <v>554</v>
      </c>
      <c r="D40" s="37" t="s">
        <v>555</v>
      </c>
      <c r="E40" s="38">
        <v>6</v>
      </c>
      <c r="F40" s="274"/>
      <c r="G40" s="39">
        <f t="shared" si="3"/>
        <v>0</v>
      </c>
      <c r="H40" s="40">
        <v>6.3143000000000005E-2</v>
      </c>
      <c r="I40" s="41">
        <f t="shared" si="4"/>
        <v>0.37885800000000003</v>
      </c>
      <c r="J40" s="42" t="s">
        <v>508</v>
      </c>
    </row>
    <row r="41" spans="1:10" s="1" customFormat="1" ht="9.6">
      <c r="A41" s="32">
        <f t="shared" si="5"/>
        <v>26</v>
      </c>
      <c r="B41" s="35" t="s">
        <v>553</v>
      </c>
      <c r="C41" s="36" t="s">
        <v>556</v>
      </c>
      <c r="D41" s="37" t="s">
        <v>555</v>
      </c>
      <c r="E41" s="38">
        <v>6</v>
      </c>
      <c r="F41" s="274"/>
      <c r="G41" s="39">
        <f t="shared" si="3"/>
        <v>0</v>
      </c>
      <c r="H41" s="40">
        <v>6.3143000000000005E-2</v>
      </c>
      <c r="I41" s="41">
        <f t="shared" si="4"/>
        <v>0.37885800000000003</v>
      </c>
      <c r="J41" s="42" t="s">
        <v>508</v>
      </c>
    </row>
    <row r="42" spans="1:10" s="1" customFormat="1" ht="9.6">
      <c r="A42" s="32">
        <f t="shared" si="5"/>
        <v>27</v>
      </c>
      <c r="B42" s="35" t="s">
        <v>557</v>
      </c>
      <c r="C42" s="36" t="s">
        <v>558</v>
      </c>
      <c r="D42" s="37" t="s">
        <v>555</v>
      </c>
      <c r="E42" s="38">
        <v>4</v>
      </c>
      <c r="F42" s="274"/>
      <c r="G42" s="39">
        <f t="shared" si="3"/>
        <v>0</v>
      </c>
      <c r="H42" s="40">
        <v>4.5293E-2</v>
      </c>
      <c r="I42" s="41">
        <f t="shared" si="4"/>
        <v>0.181172</v>
      </c>
      <c r="J42" s="42" t="s">
        <v>508</v>
      </c>
    </row>
    <row r="43" spans="1:10" s="1" customFormat="1" ht="9.6">
      <c r="A43" s="32">
        <f t="shared" si="5"/>
        <v>28</v>
      </c>
      <c r="B43" s="35" t="s">
        <v>559</v>
      </c>
      <c r="C43" s="36" t="s">
        <v>560</v>
      </c>
      <c r="D43" s="37" t="s">
        <v>555</v>
      </c>
      <c r="E43" s="38">
        <v>2</v>
      </c>
      <c r="F43" s="274"/>
      <c r="G43" s="39">
        <f t="shared" si="3"/>
        <v>0</v>
      </c>
      <c r="H43" s="40">
        <v>5.4218000000000002E-2</v>
      </c>
      <c r="I43" s="41">
        <f t="shared" si="4"/>
        <v>0.108436</v>
      </c>
      <c r="J43" s="42" t="s">
        <v>508</v>
      </c>
    </row>
    <row r="44" spans="1:10" s="1" customFormat="1" ht="9.6">
      <c r="A44" s="32">
        <f t="shared" si="5"/>
        <v>29</v>
      </c>
      <c r="B44" s="35" t="s">
        <v>557</v>
      </c>
      <c r="C44" s="36" t="s">
        <v>561</v>
      </c>
      <c r="D44" s="37" t="s">
        <v>555</v>
      </c>
      <c r="E44" s="38">
        <v>6</v>
      </c>
      <c r="F44" s="274"/>
      <c r="G44" s="39">
        <f t="shared" si="3"/>
        <v>0</v>
      </c>
      <c r="H44" s="40">
        <v>4.5293E-2</v>
      </c>
      <c r="I44" s="41">
        <f t="shared" si="4"/>
        <v>0.271758</v>
      </c>
      <c r="J44" s="42" t="s">
        <v>508</v>
      </c>
    </row>
    <row r="45" spans="1:10" s="1" customFormat="1" ht="9.6">
      <c r="A45" s="32">
        <f t="shared" si="5"/>
        <v>30</v>
      </c>
      <c r="B45" s="35" t="s">
        <v>557</v>
      </c>
      <c r="C45" s="36" t="s">
        <v>562</v>
      </c>
      <c r="D45" s="37" t="s">
        <v>555</v>
      </c>
      <c r="E45" s="38">
        <v>6</v>
      </c>
      <c r="F45" s="274"/>
      <c r="G45" s="39">
        <f t="shared" si="3"/>
        <v>0</v>
      </c>
      <c r="H45" s="40">
        <v>4.5293E-2</v>
      </c>
      <c r="I45" s="41">
        <f t="shared" si="4"/>
        <v>0.271758</v>
      </c>
      <c r="J45" s="42" t="s">
        <v>508</v>
      </c>
    </row>
    <row r="46" spans="1:10" s="1" customFormat="1" ht="9.6">
      <c r="A46" s="32">
        <f t="shared" si="5"/>
        <v>31</v>
      </c>
      <c r="B46" s="35" t="s">
        <v>563</v>
      </c>
      <c r="C46" s="36" t="s">
        <v>564</v>
      </c>
      <c r="D46" s="37" t="s">
        <v>555</v>
      </c>
      <c r="E46" s="38">
        <v>6</v>
      </c>
      <c r="F46" s="274"/>
      <c r="G46" s="39">
        <f t="shared" si="3"/>
        <v>0</v>
      </c>
      <c r="H46" s="40">
        <v>3.6367999999999998E-2</v>
      </c>
      <c r="I46" s="41">
        <f t="shared" si="4"/>
        <v>0.21820799999999999</v>
      </c>
      <c r="J46" s="42" t="s">
        <v>508</v>
      </c>
    </row>
    <row r="47" spans="1:10" s="1" customFormat="1" ht="9.6">
      <c r="A47" s="32">
        <f t="shared" si="5"/>
        <v>32</v>
      </c>
      <c r="B47" s="35" t="s">
        <v>565</v>
      </c>
      <c r="C47" s="36" t="s">
        <v>566</v>
      </c>
      <c r="D47" s="37" t="s">
        <v>523</v>
      </c>
      <c r="E47" s="48">
        <v>2.9400000000000004</v>
      </c>
      <c r="F47" s="274"/>
      <c r="G47" s="39">
        <f t="shared" si="3"/>
        <v>0</v>
      </c>
      <c r="H47" s="40">
        <v>0.184784</v>
      </c>
      <c r="I47" s="41">
        <f t="shared" si="4"/>
        <v>0.54326496000000013</v>
      </c>
      <c r="J47" s="42" t="s">
        <v>508</v>
      </c>
    </row>
    <row r="48" spans="1:10" s="17" customFormat="1" ht="10.199999999999999">
      <c r="A48" s="56"/>
      <c r="B48" s="57">
        <v>3</v>
      </c>
      <c r="C48" s="58" t="s">
        <v>567</v>
      </c>
      <c r="D48" s="59"/>
      <c r="E48" s="59"/>
      <c r="F48" s="60"/>
      <c r="G48" s="61">
        <f>SUM(G25:G47)</f>
        <v>0</v>
      </c>
      <c r="H48" s="62"/>
      <c r="I48" s="63">
        <f>SUM(I25:I47)</f>
        <v>12.621905012825918</v>
      </c>
      <c r="J48" s="64"/>
    </row>
    <row r="49" spans="1:10" s="17" customFormat="1" ht="10.199999999999999">
      <c r="A49" s="26"/>
      <c r="B49" s="27" t="s">
        <v>274</v>
      </c>
      <c r="C49" s="28" t="s">
        <v>275</v>
      </c>
      <c r="D49" s="25"/>
      <c r="E49" s="25"/>
      <c r="F49" s="29"/>
      <c r="G49" s="24"/>
      <c r="H49" s="30"/>
      <c r="I49" s="24"/>
      <c r="J49" s="31"/>
    </row>
    <row r="50" spans="1:10" s="1" customFormat="1" ht="9.6">
      <c r="A50" s="32">
        <f>A47+1</f>
        <v>33</v>
      </c>
      <c r="B50" s="35" t="s">
        <v>568</v>
      </c>
      <c r="C50" s="36" t="s">
        <v>569</v>
      </c>
      <c r="D50" s="37" t="s">
        <v>523</v>
      </c>
      <c r="E50" s="48">
        <v>1.925</v>
      </c>
      <c r="F50" s="274"/>
      <c r="G50" s="39">
        <f>E50*F50</f>
        <v>0</v>
      </c>
      <c r="H50" s="40">
        <v>2.8E-3</v>
      </c>
      <c r="I50" s="41">
        <f>E50*H50</f>
        <v>5.3899999999999998E-3</v>
      </c>
      <c r="J50" s="42" t="s">
        <v>508</v>
      </c>
    </row>
    <row r="51" spans="1:10" s="1" customFormat="1" ht="9.6">
      <c r="A51" s="32">
        <f>A50+1</f>
        <v>34</v>
      </c>
      <c r="B51" s="35" t="s">
        <v>570</v>
      </c>
      <c r="C51" s="36" t="s">
        <v>571</v>
      </c>
      <c r="D51" s="37" t="s">
        <v>523</v>
      </c>
      <c r="E51" s="48">
        <v>1.925</v>
      </c>
      <c r="F51" s="274"/>
      <c r="G51" s="39">
        <f>E51*F51</f>
        <v>0</v>
      </c>
      <c r="H51" s="40">
        <v>0</v>
      </c>
      <c r="I51" s="41">
        <f>E51*H51</f>
        <v>0</v>
      </c>
      <c r="J51" s="42" t="s">
        <v>508</v>
      </c>
    </row>
    <row r="52" spans="1:10" s="1" customFormat="1" ht="9.6">
      <c r="A52" s="32">
        <f>A51+1</f>
        <v>35</v>
      </c>
      <c r="B52" s="35" t="s">
        <v>572</v>
      </c>
      <c r="C52" s="36" t="s">
        <v>573</v>
      </c>
      <c r="D52" s="37" t="s">
        <v>574</v>
      </c>
      <c r="E52" s="40">
        <v>0.26600000000000001</v>
      </c>
      <c r="F52" s="274"/>
      <c r="G52" s="39">
        <f>E52*F52</f>
        <v>0</v>
      </c>
      <c r="H52" s="40">
        <v>1.7094000000000002E-2</v>
      </c>
      <c r="I52" s="41">
        <f>E52*H52</f>
        <v>4.5470040000000003E-3</v>
      </c>
      <c r="J52" s="42" t="s">
        <v>508</v>
      </c>
    </row>
    <row r="53" spans="1:10" s="1" customFormat="1" ht="9.6">
      <c r="A53" s="32">
        <f>A52+1</f>
        <v>36</v>
      </c>
      <c r="B53" s="35" t="s">
        <v>575</v>
      </c>
      <c r="C53" s="36" t="s">
        <v>576</v>
      </c>
      <c r="D53" s="37" t="s">
        <v>542</v>
      </c>
      <c r="E53" s="45">
        <v>10.5</v>
      </c>
      <c r="F53" s="274"/>
      <c r="G53" s="39">
        <f>E53*F53</f>
        <v>0</v>
      </c>
      <c r="H53" s="40">
        <v>2.53E-2</v>
      </c>
      <c r="I53" s="41">
        <f>E53*H53</f>
        <v>0.26565</v>
      </c>
      <c r="J53" s="42" t="s">
        <v>508</v>
      </c>
    </row>
    <row r="54" spans="1:10" s="17" customFormat="1" ht="10.199999999999999">
      <c r="A54" s="56"/>
      <c r="B54" s="57">
        <v>4</v>
      </c>
      <c r="C54" s="58" t="s">
        <v>279</v>
      </c>
      <c r="D54" s="59"/>
      <c r="E54" s="59"/>
      <c r="F54" s="60"/>
      <c r="G54" s="61">
        <f>SUM(G50:G53)</f>
        <v>0</v>
      </c>
      <c r="H54" s="62"/>
      <c r="I54" s="63">
        <f>SUM(I50:I53)</f>
        <v>0.27558700400000002</v>
      </c>
      <c r="J54" s="64"/>
    </row>
    <row r="55" spans="1:10" s="17" customFormat="1" ht="10.199999999999999">
      <c r="A55" s="26"/>
      <c r="B55" s="27" t="s">
        <v>577</v>
      </c>
      <c r="C55" s="28" t="s">
        <v>578</v>
      </c>
      <c r="D55" s="25"/>
      <c r="E55" s="25"/>
      <c r="F55" s="29"/>
      <c r="G55" s="24"/>
      <c r="H55" s="30"/>
      <c r="I55" s="24"/>
      <c r="J55" s="31"/>
    </row>
    <row r="56" spans="1:10" s="1" customFormat="1" ht="9.6">
      <c r="A56" s="32">
        <f>A53+1</f>
        <v>37</v>
      </c>
      <c r="B56" s="35" t="s">
        <v>579</v>
      </c>
      <c r="C56" s="36" t="s">
        <v>580</v>
      </c>
      <c r="D56" s="37" t="s">
        <v>523</v>
      </c>
      <c r="E56" s="48">
        <v>23.45</v>
      </c>
      <c r="F56" s="274"/>
      <c r="G56" s="39">
        <f>E56*F56</f>
        <v>0</v>
      </c>
      <c r="H56" s="40">
        <v>0.30131999999999998</v>
      </c>
      <c r="I56" s="41">
        <f>E56*H56</f>
        <v>7.0659539999999996</v>
      </c>
      <c r="J56" s="42" t="s">
        <v>508</v>
      </c>
    </row>
    <row r="57" spans="1:10" s="1" customFormat="1" ht="9.6">
      <c r="A57" s="32">
        <f>A56+1</f>
        <v>38</v>
      </c>
      <c r="B57" s="35" t="s">
        <v>581</v>
      </c>
      <c r="C57" s="36" t="s">
        <v>582</v>
      </c>
      <c r="D57" s="37" t="s">
        <v>523</v>
      </c>
      <c r="E57" s="48">
        <v>24.622499999999999</v>
      </c>
      <c r="F57" s="274"/>
      <c r="G57" s="39">
        <f>E57*F57</f>
        <v>0</v>
      </c>
      <c r="H57" s="40">
        <v>0.1176</v>
      </c>
      <c r="I57" s="41">
        <f>E57*H57</f>
        <v>2.8956059999999999</v>
      </c>
      <c r="J57" s="42" t="s">
        <v>508</v>
      </c>
    </row>
    <row r="58" spans="1:10" s="17" customFormat="1" ht="10.199999999999999">
      <c r="A58" s="56"/>
      <c r="B58" s="57">
        <v>5</v>
      </c>
      <c r="C58" s="58" t="s">
        <v>583</v>
      </c>
      <c r="D58" s="59"/>
      <c r="E58" s="59"/>
      <c r="F58" s="60"/>
      <c r="G58" s="61">
        <f>SUM(G56:G57)</f>
        <v>0</v>
      </c>
      <c r="H58" s="62"/>
      <c r="I58" s="63">
        <f>SUM(I56:I57)</f>
        <v>9.9615599999999986</v>
      </c>
      <c r="J58" s="64"/>
    </row>
    <row r="59" spans="1:10" s="17" customFormat="1" ht="10.199999999999999">
      <c r="A59" s="26"/>
      <c r="B59" s="27" t="s">
        <v>584</v>
      </c>
      <c r="C59" s="28" t="s">
        <v>585</v>
      </c>
      <c r="D59" s="25"/>
      <c r="E59" s="25"/>
      <c r="F59" s="29"/>
      <c r="G59" s="24"/>
      <c r="H59" s="30"/>
      <c r="I59" s="24"/>
      <c r="J59" s="31"/>
    </row>
    <row r="60" spans="1:10" s="1" customFormat="1" ht="9.6">
      <c r="A60" s="32">
        <f>A57+1</f>
        <v>39</v>
      </c>
      <c r="B60" s="35" t="s">
        <v>586</v>
      </c>
      <c r="C60" s="36" t="s">
        <v>587</v>
      </c>
      <c r="D60" s="37" t="s">
        <v>542</v>
      </c>
      <c r="E60" s="45">
        <v>191.92999999999998</v>
      </c>
      <c r="F60" s="274"/>
      <c r="G60" s="39">
        <f t="shared" ref="G60:G72" si="6">E60*F60</f>
        <v>0</v>
      </c>
      <c r="H60" s="40">
        <v>1.5E-3</v>
      </c>
      <c r="I60" s="41">
        <f t="shared" ref="I60:I72" si="7">E60*H60</f>
        <v>0.28789499999999996</v>
      </c>
      <c r="J60" s="42" t="s">
        <v>508</v>
      </c>
    </row>
    <row r="61" spans="1:10" s="1" customFormat="1" ht="9.6">
      <c r="A61" s="32">
        <f t="shared" ref="A61:A72" si="8">A60+1</f>
        <v>40</v>
      </c>
      <c r="B61" s="35" t="s">
        <v>588</v>
      </c>
      <c r="C61" s="36" t="s">
        <v>589</v>
      </c>
      <c r="D61" s="37" t="s">
        <v>523</v>
      </c>
      <c r="E61" s="48">
        <v>68.805200000000013</v>
      </c>
      <c r="F61" s="274"/>
      <c r="G61" s="39">
        <f t="shared" si="6"/>
        <v>0</v>
      </c>
      <c r="H61" s="40">
        <v>5.1000000000000004E-3</v>
      </c>
      <c r="I61" s="41">
        <f t="shared" si="7"/>
        <v>0.35090652000000011</v>
      </c>
      <c r="J61" s="42" t="s">
        <v>508</v>
      </c>
    </row>
    <row r="62" spans="1:10" s="1" customFormat="1" ht="9.6">
      <c r="A62" s="32">
        <f t="shared" si="8"/>
        <v>41</v>
      </c>
      <c r="B62" s="35" t="s">
        <v>590</v>
      </c>
      <c r="C62" s="36" t="s">
        <v>591</v>
      </c>
      <c r="D62" s="37" t="s">
        <v>523</v>
      </c>
      <c r="E62" s="48">
        <v>68.805200000000013</v>
      </c>
      <c r="F62" s="274"/>
      <c r="G62" s="39">
        <f t="shared" si="6"/>
        <v>0</v>
      </c>
      <c r="H62" s="40">
        <v>4.02E-2</v>
      </c>
      <c r="I62" s="41">
        <f t="shared" si="7"/>
        <v>2.7659690400000003</v>
      </c>
      <c r="J62" s="42" t="s">
        <v>508</v>
      </c>
    </row>
    <row r="63" spans="1:10" s="1" customFormat="1" ht="19.2">
      <c r="A63" s="32">
        <f t="shared" si="8"/>
        <v>42</v>
      </c>
      <c r="B63" s="35" t="s">
        <v>592</v>
      </c>
      <c r="C63" s="36" t="s">
        <v>593</v>
      </c>
      <c r="D63" s="37" t="s">
        <v>523</v>
      </c>
      <c r="E63" s="48">
        <v>275.22080000000005</v>
      </c>
      <c r="F63" s="274"/>
      <c r="G63" s="39">
        <f t="shared" si="6"/>
        <v>0</v>
      </c>
      <c r="H63" s="40">
        <v>1.2699999999999999E-2</v>
      </c>
      <c r="I63" s="41">
        <f t="shared" si="7"/>
        <v>3.4953041600000003</v>
      </c>
      <c r="J63" s="42" t="s">
        <v>508</v>
      </c>
    </row>
    <row r="64" spans="1:10" s="1" customFormat="1" ht="9.6">
      <c r="A64" s="32">
        <f t="shared" si="8"/>
        <v>43</v>
      </c>
      <c r="B64" s="35" t="s">
        <v>588</v>
      </c>
      <c r="C64" s="36" t="s">
        <v>594</v>
      </c>
      <c r="D64" s="37" t="s">
        <v>523</v>
      </c>
      <c r="E64" s="48">
        <v>49.216000000000001</v>
      </c>
      <c r="F64" s="274"/>
      <c r="G64" s="39">
        <f t="shared" si="6"/>
        <v>0</v>
      </c>
      <c r="H64" s="40">
        <v>5.1000000000000004E-3</v>
      </c>
      <c r="I64" s="41">
        <f t="shared" si="7"/>
        <v>0.25100160000000005</v>
      </c>
      <c r="J64" s="42" t="s">
        <v>508</v>
      </c>
    </row>
    <row r="65" spans="1:10" s="1" customFormat="1" ht="38.4">
      <c r="A65" s="32">
        <f t="shared" si="8"/>
        <v>44</v>
      </c>
      <c r="B65" s="35" t="s">
        <v>590</v>
      </c>
      <c r="C65" s="36" t="s">
        <v>595</v>
      </c>
      <c r="D65" s="37" t="s">
        <v>523</v>
      </c>
      <c r="E65" s="48">
        <v>49.216000000000001</v>
      </c>
      <c r="F65" s="274"/>
      <c r="G65" s="39">
        <f t="shared" si="6"/>
        <v>0</v>
      </c>
      <c r="H65" s="40">
        <v>4.02E-2</v>
      </c>
      <c r="I65" s="41">
        <f t="shared" si="7"/>
        <v>1.9784832000000001</v>
      </c>
      <c r="J65" s="42" t="s">
        <v>508</v>
      </c>
    </row>
    <row r="66" spans="1:10" s="1" customFormat="1" ht="38.4">
      <c r="A66" s="32">
        <f t="shared" si="8"/>
        <v>45</v>
      </c>
      <c r="B66" s="35" t="s">
        <v>592</v>
      </c>
      <c r="C66" s="36" t="s">
        <v>596</v>
      </c>
      <c r="D66" s="37" t="s">
        <v>523</v>
      </c>
      <c r="E66" s="48">
        <v>196.864</v>
      </c>
      <c r="F66" s="274"/>
      <c r="G66" s="39">
        <f t="shared" si="6"/>
        <v>0</v>
      </c>
      <c r="H66" s="40">
        <v>1.2699999999999999E-2</v>
      </c>
      <c r="I66" s="41">
        <f t="shared" si="7"/>
        <v>2.5001728000000001</v>
      </c>
      <c r="J66" s="42" t="s">
        <v>508</v>
      </c>
    </row>
    <row r="67" spans="1:10" s="1" customFormat="1" ht="9.6">
      <c r="A67" s="32">
        <f t="shared" si="8"/>
        <v>46</v>
      </c>
      <c r="B67" s="35" t="s">
        <v>588</v>
      </c>
      <c r="C67" s="36" t="s">
        <v>597</v>
      </c>
      <c r="D67" s="37" t="s">
        <v>523</v>
      </c>
      <c r="E67" s="48">
        <v>45.649250000000002</v>
      </c>
      <c r="F67" s="274"/>
      <c r="G67" s="39">
        <f t="shared" si="6"/>
        <v>0</v>
      </c>
      <c r="H67" s="40">
        <v>5.1000000000000004E-3</v>
      </c>
      <c r="I67" s="41">
        <f t="shared" si="7"/>
        <v>0.23281117500000004</v>
      </c>
      <c r="J67" s="42" t="s">
        <v>508</v>
      </c>
    </row>
    <row r="68" spans="1:10" s="1" customFormat="1" ht="38.4">
      <c r="A68" s="32">
        <f t="shared" si="8"/>
        <v>47</v>
      </c>
      <c r="B68" s="35" t="s">
        <v>590</v>
      </c>
      <c r="C68" s="36" t="s">
        <v>598</v>
      </c>
      <c r="D68" s="37" t="s">
        <v>523</v>
      </c>
      <c r="E68" s="48">
        <v>45.649250000000002</v>
      </c>
      <c r="F68" s="274"/>
      <c r="G68" s="39">
        <f t="shared" si="6"/>
        <v>0</v>
      </c>
      <c r="H68" s="40">
        <v>4.02E-2</v>
      </c>
      <c r="I68" s="41">
        <f t="shared" si="7"/>
        <v>1.83509985</v>
      </c>
      <c r="J68" s="42" t="s">
        <v>508</v>
      </c>
    </row>
    <row r="69" spans="1:10" s="1" customFormat="1" ht="28.8">
      <c r="A69" s="32">
        <f t="shared" si="8"/>
        <v>48</v>
      </c>
      <c r="B69" s="35" t="s">
        <v>592</v>
      </c>
      <c r="C69" s="36" t="s">
        <v>599</v>
      </c>
      <c r="D69" s="37" t="s">
        <v>523</v>
      </c>
      <c r="E69" s="48">
        <v>182.59700000000001</v>
      </c>
      <c r="F69" s="274"/>
      <c r="G69" s="39">
        <f t="shared" si="6"/>
        <v>0</v>
      </c>
      <c r="H69" s="40">
        <v>1.2699999999999999E-2</v>
      </c>
      <c r="I69" s="41">
        <f t="shared" si="7"/>
        <v>2.3189818999999998</v>
      </c>
      <c r="J69" s="42" t="s">
        <v>508</v>
      </c>
    </row>
    <row r="70" spans="1:10" s="1" customFormat="1" ht="19.2">
      <c r="A70" s="32">
        <f t="shared" si="8"/>
        <v>49</v>
      </c>
      <c r="B70" s="35" t="s">
        <v>600</v>
      </c>
      <c r="C70" s="36" t="s">
        <v>601</v>
      </c>
      <c r="D70" s="37" t="s">
        <v>523</v>
      </c>
      <c r="E70" s="48">
        <v>27.7379</v>
      </c>
      <c r="F70" s="274"/>
      <c r="G70" s="39">
        <f t="shared" si="6"/>
        <v>0</v>
      </c>
      <c r="H70" s="40">
        <v>2.0000000000000001E-4</v>
      </c>
      <c r="I70" s="41">
        <f t="shared" si="7"/>
        <v>5.5475799999999999E-3</v>
      </c>
      <c r="J70" s="42"/>
    </row>
    <row r="71" spans="1:10" s="1" customFormat="1" ht="19.2">
      <c r="A71" s="32">
        <f t="shared" si="8"/>
        <v>50</v>
      </c>
      <c r="B71" s="35" t="s">
        <v>602</v>
      </c>
      <c r="C71" s="36" t="s">
        <v>603</v>
      </c>
      <c r="D71" s="37" t="s">
        <v>523</v>
      </c>
      <c r="E71" s="48">
        <v>27.7379</v>
      </c>
      <c r="F71" s="274"/>
      <c r="G71" s="39">
        <f t="shared" si="6"/>
        <v>0</v>
      </c>
      <c r="H71" s="40">
        <v>1.35E-2</v>
      </c>
      <c r="I71" s="41">
        <f t="shared" si="7"/>
        <v>0.37446164999999998</v>
      </c>
      <c r="J71" s="42"/>
    </row>
    <row r="72" spans="1:10" s="1" customFormat="1" ht="9.6">
      <c r="A72" s="32">
        <f t="shared" si="8"/>
        <v>51</v>
      </c>
      <c r="B72" s="35" t="s">
        <v>604</v>
      </c>
      <c r="C72" s="36" t="s">
        <v>605</v>
      </c>
      <c r="D72" s="37" t="s">
        <v>523</v>
      </c>
      <c r="E72" s="48">
        <v>2.94</v>
      </c>
      <c r="F72" s="274"/>
      <c r="G72" s="39">
        <f t="shared" si="6"/>
        <v>0</v>
      </c>
      <c r="H72" s="40">
        <v>2.6780319999999999E-3</v>
      </c>
      <c r="I72" s="41">
        <f t="shared" si="7"/>
        <v>7.8734140800000001E-3</v>
      </c>
      <c r="J72" s="42" t="s">
        <v>508</v>
      </c>
    </row>
    <row r="73" spans="1:10" s="17" customFormat="1" ht="10.199999999999999">
      <c r="A73" s="56"/>
      <c r="B73" s="57">
        <v>61</v>
      </c>
      <c r="C73" s="58" t="s">
        <v>606</v>
      </c>
      <c r="D73" s="59"/>
      <c r="E73" s="59"/>
      <c r="F73" s="60"/>
      <c r="G73" s="61">
        <f>SUM(G60:G72)</f>
        <v>0</v>
      </c>
      <c r="H73" s="62"/>
      <c r="I73" s="63">
        <f>SUM(I60:I72)</f>
        <v>16.404507889080001</v>
      </c>
      <c r="J73" s="64"/>
    </row>
    <row r="74" spans="1:10" s="17" customFormat="1" ht="10.199999999999999">
      <c r="A74" s="26"/>
      <c r="B74" s="27" t="s">
        <v>607</v>
      </c>
      <c r="C74" s="28" t="s">
        <v>608</v>
      </c>
      <c r="D74" s="25"/>
      <c r="E74" s="25"/>
      <c r="F74" s="29"/>
      <c r="G74" s="24"/>
      <c r="H74" s="30"/>
      <c r="I74" s="24"/>
      <c r="J74" s="31"/>
    </row>
    <row r="75" spans="1:10" s="1" customFormat="1" ht="9.6">
      <c r="A75" s="32">
        <f>A72+1</f>
        <v>52</v>
      </c>
      <c r="B75" s="35" t="s">
        <v>609</v>
      </c>
      <c r="C75" s="36" t="s">
        <v>610</v>
      </c>
      <c r="D75" s="37" t="s">
        <v>523</v>
      </c>
      <c r="E75" s="48">
        <v>84.609599999999972</v>
      </c>
      <c r="F75" s="274"/>
      <c r="G75" s="39">
        <f t="shared" ref="G75:G108" si="9">E75*F75</f>
        <v>0</v>
      </c>
      <c r="H75" s="40">
        <v>1.4427E-4</v>
      </c>
      <c r="I75" s="41">
        <f t="shared" ref="I75:I108" si="10">E75*H75</f>
        <v>1.2206626991999996E-2</v>
      </c>
      <c r="J75" s="42" t="s">
        <v>508</v>
      </c>
    </row>
    <row r="76" spans="1:10" s="1" customFormat="1" ht="19.2">
      <c r="A76" s="32">
        <f t="shared" ref="A76:A108" si="11">A75+1</f>
        <v>53</v>
      </c>
      <c r="B76" s="35" t="s">
        <v>611</v>
      </c>
      <c r="C76" s="36" t="s">
        <v>612</v>
      </c>
      <c r="D76" s="37" t="s">
        <v>523</v>
      </c>
      <c r="E76" s="48">
        <v>720.23751800000025</v>
      </c>
      <c r="F76" s="274"/>
      <c r="G76" s="39">
        <f t="shared" si="9"/>
        <v>0</v>
      </c>
      <c r="H76" s="40">
        <v>2.6595440000000001E-2</v>
      </c>
      <c r="I76" s="41">
        <f t="shared" si="10"/>
        <v>19.155033695717929</v>
      </c>
      <c r="J76" s="42" t="s">
        <v>508</v>
      </c>
    </row>
    <row r="77" spans="1:10" s="1" customFormat="1" ht="19.2">
      <c r="A77" s="32">
        <f t="shared" si="11"/>
        <v>54</v>
      </c>
      <c r="B77" s="35" t="s">
        <v>613</v>
      </c>
      <c r="C77" s="36" t="s">
        <v>614</v>
      </c>
      <c r="D77" s="37" t="s">
        <v>523</v>
      </c>
      <c r="E77" s="48">
        <v>174.65000799999999</v>
      </c>
      <c r="F77" s="274"/>
      <c r="G77" s="39">
        <f t="shared" si="9"/>
        <v>0</v>
      </c>
      <c r="H77" s="40">
        <v>1.1308E-2</v>
      </c>
      <c r="I77" s="41">
        <f t="shared" si="10"/>
        <v>1.9749422904639999</v>
      </c>
      <c r="J77" s="42" t="s">
        <v>508</v>
      </c>
    </row>
    <row r="78" spans="1:10" s="1" customFormat="1" ht="19.2">
      <c r="A78" s="32">
        <f t="shared" si="11"/>
        <v>55</v>
      </c>
      <c r="B78" s="35" t="s">
        <v>615</v>
      </c>
      <c r="C78" s="36" t="s">
        <v>616</v>
      </c>
      <c r="D78" s="37" t="s">
        <v>523</v>
      </c>
      <c r="E78" s="48">
        <v>174.65000799999999</v>
      </c>
      <c r="F78" s="274"/>
      <c r="G78" s="39">
        <f t="shared" si="9"/>
        <v>0</v>
      </c>
      <c r="H78" s="40">
        <v>3.3500000000000002E-2</v>
      </c>
      <c r="I78" s="41">
        <f t="shared" si="10"/>
        <v>5.8507752679999996</v>
      </c>
      <c r="J78" s="42" t="s">
        <v>508</v>
      </c>
    </row>
    <row r="79" spans="1:10" s="1" customFormat="1" ht="19.2">
      <c r="A79" s="32">
        <f t="shared" si="11"/>
        <v>56</v>
      </c>
      <c r="B79" s="35" t="s">
        <v>617</v>
      </c>
      <c r="C79" s="36" t="s">
        <v>618</v>
      </c>
      <c r="D79" s="37" t="s">
        <v>523</v>
      </c>
      <c r="E79" s="48">
        <v>523.95002399999998</v>
      </c>
      <c r="F79" s="274"/>
      <c r="G79" s="39">
        <f t="shared" si="9"/>
        <v>0</v>
      </c>
      <c r="H79" s="40">
        <v>1.7999999999999999E-2</v>
      </c>
      <c r="I79" s="41">
        <f t="shared" si="10"/>
        <v>9.4311004319999991</v>
      </c>
      <c r="J79" s="42" t="s">
        <v>508</v>
      </c>
    </row>
    <row r="80" spans="1:10" s="1" customFormat="1" ht="19.2">
      <c r="A80" s="32">
        <f t="shared" si="11"/>
        <v>57</v>
      </c>
      <c r="B80" s="35" t="s">
        <v>619</v>
      </c>
      <c r="C80" s="36" t="s">
        <v>620</v>
      </c>
      <c r="D80" s="37" t="s">
        <v>523</v>
      </c>
      <c r="E80" s="48">
        <v>174.65000799999999</v>
      </c>
      <c r="F80" s="274"/>
      <c r="G80" s="39">
        <f t="shared" si="9"/>
        <v>0</v>
      </c>
      <c r="H80" s="40">
        <v>0</v>
      </c>
      <c r="I80" s="41">
        <f t="shared" si="10"/>
        <v>0</v>
      </c>
      <c r="J80" s="42" t="s">
        <v>508</v>
      </c>
    </row>
    <row r="81" spans="1:10" s="1" customFormat="1" ht="19.2">
      <c r="A81" s="32">
        <f t="shared" si="11"/>
        <v>58</v>
      </c>
      <c r="B81" s="35" t="s">
        <v>600</v>
      </c>
      <c r="C81" s="36" t="s">
        <v>621</v>
      </c>
      <c r="D81" s="37" t="s">
        <v>523</v>
      </c>
      <c r="E81" s="48">
        <v>174.65000799999999</v>
      </c>
      <c r="F81" s="274"/>
      <c r="G81" s="39">
        <f t="shared" si="9"/>
        <v>0</v>
      </c>
      <c r="H81" s="40">
        <v>2.0000000000000001E-4</v>
      </c>
      <c r="I81" s="41">
        <f t="shared" si="10"/>
        <v>3.4930001599999996E-2</v>
      </c>
      <c r="J81" s="42"/>
    </row>
    <row r="82" spans="1:10" s="1" customFormat="1" ht="38.4">
      <c r="A82" s="32">
        <f t="shared" si="11"/>
        <v>59</v>
      </c>
      <c r="B82" s="35" t="s">
        <v>622</v>
      </c>
      <c r="C82" s="36" t="s">
        <v>623</v>
      </c>
      <c r="D82" s="37" t="s">
        <v>542</v>
      </c>
      <c r="E82" s="45">
        <v>129.17899999999997</v>
      </c>
      <c r="F82" s="274"/>
      <c r="G82" s="39">
        <f t="shared" si="9"/>
        <v>0</v>
      </c>
      <c r="H82" s="40">
        <v>2E-3</v>
      </c>
      <c r="I82" s="41">
        <f t="shared" si="10"/>
        <v>0.25835799999999998</v>
      </c>
      <c r="J82" s="42"/>
    </row>
    <row r="83" spans="1:10" s="1" customFormat="1" ht="38.4">
      <c r="A83" s="32">
        <f t="shared" si="11"/>
        <v>60</v>
      </c>
      <c r="B83" s="35" t="s">
        <v>624</v>
      </c>
      <c r="C83" s="36" t="s">
        <v>625</v>
      </c>
      <c r="D83" s="37" t="s">
        <v>523</v>
      </c>
      <c r="E83" s="48">
        <v>174.65000799999999</v>
      </c>
      <c r="F83" s="274"/>
      <c r="G83" s="39">
        <f t="shared" si="9"/>
        <v>0</v>
      </c>
      <c r="H83" s="40">
        <v>3.7399999999999998E-3</v>
      </c>
      <c r="I83" s="41">
        <f t="shared" si="10"/>
        <v>0.65319102991999989</v>
      </c>
      <c r="J83" s="42"/>
    </row>
    <row r="84" spans="1:10" s="1" customFormat="1" ht="19.2">
      <c r="A84" s="32">
        <f t="shared" si="11"/>
        <v>61</v>
      </c>
      <c r="B84" s="35" t="s">
        <v>626</v>
      </c>
      <c r="C84" s="36" t="s">
        <v>627</v>
      </c>
      <c r="D84" s="37" t="s">
        <v>523</v>
      </c>
      <c r="E84" s="48">
        <v>174.65000799999999</v>
      </c>
      <c r="F84" s="274"/>
      <c r="G84" s="39">
        <f t="shared" si="9"/>
        <v>0</v>
      </c>
      <c r="H84" s="40">
        <v>0</v>
      </c>
      <c r="I84" s="41">
        <f t="shared" si="10"/>
        <v>0</v>
      </c>
      <c r="J84" s="42" t="s">
        <v>508</v>
      </c>
    </row>
    <row r="85" spans="1:10" s="1" customFormat="1" ht="19.2">
      <c r="A85" s="32">
        <f t="shared" si="11"/>
        <v>62</v>
      </c>
      <c r="B85" s="35" t="s">
        <v>626</v>
      </c>
      <c r="C85" s="36" t="s">
        <v>628</v>
      </c>
      <c r="D85" s="37" t="s">
        <v>523</v>
      </c>
      <c r="E85" s="48">
        <v>68.805200000000013</v>
      </c>
      <c r="F85" s="274"/>
      <c r="G85" s="39">
        <f t="shared" si="9"/>
        <v>0</v>
      </c>
      <c r="H85" s="40">
        <v>0</v>
      </c>
      <c r="I85" s="41">
        <f t="shared" si="10"/>
        <v>0</v>
      </c>
      <c r="J85" s="42" t="s">
        <v>508</v>
      </c>
    </row>
    <row r="86" spans="1:10" s="1" customFormat="1" ht="19.2">
      <c r="A86" s="32">
        <f t="shared" si="11"/>
        <v>63</v>
      </c>
      <c r="B86" s="35" t="s">
        <v>626</v>
      </c>
      <c r="C86" s="36" t="s">
        <v>629</v>
      </c>
      <c r="D86" s="37" t="s">
        <v>523</v>
      </c>
      <c r="E86" s="48">
        <v>49.216000000000001</v>
      </c>
      <c r="F86" s="274"/>
      <c r="G86" s="39">
        <f t="shared" si="9"/>
        <v>0</v>
      </c>
      <c r="H86" s="40">
        <v>0</v>
      </c>
      <c r="I86" s="41">
        <f t="shared" si="10"/>
        <v>0</v>
      </c>
      <c r="J86" s="42" t="s">
        <v>508</v>
      </c>
    </row>
    <row r="87" spans="1:10" s="1" customFormat="1" ht="19.2">
      <c r="A87" s="32">
        <f t="shared" si="11"/>
        <v>64</v>
      </c>
      <c r="B87" s="35" t="s">
        <v>626</v>
      </c>
      <c r="C87" s="36" t="s">
        <v>630</v>
      </c>
      <c r="D87" s="37" t="s">
        <v>523</v>
      </c>
      <c r="E87" s="48">
        <v>45.649250000000002</v>
      </c>
      <c r="F87" s="274"/>
      <c r="G87" s="39">
        <f t="shared" si="9"/>
        <v>0</v>
      </c>
      <c r="H87" s="40">
        <v>0</v>
      </c>
      <c r="I87" s="41">
        <f t="shared" si="10"/>
        <v>0</v>
      </c>
      <c r="J87" s="42" t="s">
        <v>508</v>
      </c>
    </row>
    <row r="88" spans="1:10" s="1" customFormat="1" ht="9.6">
      <c r="A88" s="32">
        <f t="shared" si="11"/>
        <v>65</v>
      </c>
      <c r="B88" s="35" t="s">
        <v>631</v>
      </c>
      <c r="C88" s="36" t="s">
        <v>632</v>
      </c>
      <c r="D88" s="37" t="s">
        <v>523</v>
      </c>
      <c r="E88" s="48">
        <v>395.82816899999995</v>
      </c>
      <c r="F88" s="274"/>
      <c r="G88" s="39">
        <f t="shared" si="9"/>
        <v>0</v>
      </c>
      <c r="H88" s="40">
        <v>3.4319999999999997E-5</v>
      </c>
      <c r="I88" s="41">
        <f t="shared" si="10"/>
        <v>1.3584822760079997E-2</v>
      </c>
      <c r="J88" s="42" t="s">
        <v>508</v>
      </c>
    </row>
    <row r="89" spans="1:10" s="1" customFormat="1" ht="9.6">
      <c r="A89" s="32">
        <f t="shared" si="11"/>
        <v>66</v>
      </c>
      <c r="B89" s="35" t="s">
        <v>633</v>
      </c>
      <c r="C89" s="36" t="s">
        <v>634</v>
      </c>
      <c r="D89" s="37" t="s">
        <v>523</v>
      </c>
      <c r="E89" s="48">
        <v>395.82816899999995</v>
      </c>
      <c r="F89" s="274"/>
      <c r="G89" s="39">
        <f t="shared" si="9"/>
        <v>0</v>
      </c>
      <c r="H89" s="40">
        <v>6.1405000000000001E-3</v>
      </c>
      <c r="I89" s="41">
        <f t="shared" si="10"/>
        <v>2.4305828717444995</v>
      </c>
      <c r="J89" s="42" t="s">
        <v>508</v>
      </c>
    </row>
    <row r="90" spans="1:10" s="1" customFormat="1" ht="9.6">
      <c r="A90" s="32">
        <f t="shared" si="11"/>
        <v>67</v>
      </c>
      <c r="B90" s="35" t="s">
        <v>635</v>
      </c>
      <c r="C90" s="36" t="s">
        <v>636</v>
      </c>
      <c r="D90" s="37" t="s">
        <v>523</v>
      </c>
      <c r="E90" s="48">
        <v>415.61957744999995</v>
      </c>
      <c r="F90" s="274"/>
      <c r="G90" s="39">
        <f t="shared" si="9"/>
        <v>0</v>
      </c>
      <c r="H90" s="40">
        <v>3.4499999999999999E-3</v>
      </c>
      <c r="I90" s="41">
        <f t="shared" si="10"/>
        <v>1.4338875422024997</v>
      </c>
      <c r="J90" s="42" t="s">
        <v>508</v>
      </c>
    </row>
    <row r="91" spans="1:10" s="1" customFormat="1" ht="9.6">
      <c r="A91" s="32">
        <f t="shared" si="11"/>
        <v>68</v>
      </c>
      <c r="B91" s="35" t="s">
        <v>637</v>
      </c>
      <c r="C91" s="36" t="s">
        <v>638</v>
      </c>
      <c r="D91" s="37" t="s">
        <v>523</v>
      </c>
      <c r="E91" s="48">
        <v>395.82816899999995</v>
      </c>
      <c r="F91" s="274"/>
      <c r="G91" s="39">
        <f t="shared" si="9"/>
        <v>0</v>
      </c>
      <c r="H91" s="40">
        <v>0</v>
      </c>
      <c r="I91" s="41">
        <f t="shared" si="10"/>
        <v>0</v>
      </c>
      <c r="J91" s="42" t="s">
        <v>508</v>
      </c>
    </row>
    <row r="92" spans="1:10" s="1" customFormat="1" ht="9.6">
      <c r="A92" s="32">
        <f t="shared" si="11"/>
        <v>69</v>
      </c>
      <c r="B92" s="35" t="s">
        <v>639</v>
      </c>
      <c r="C92" s="36" t="s">
        <v>640</v>
      </c>
      <c r="D92" s="37" t="s">
        <v>523</v>
      </c>
      <c r="E92" s="48">
        <v>395.82816899999995</v>
      </c>
      <c r="F92" s="274"/>
      <c r="G92" s="39">
        <f t="shared" si="9"/>
        <v>0</v>
      </c>
      <c r="H92" s="40">
        <v>2.7899999999999999E-3</v>
      </c>
      <c r="I92" s="41">
        <f t="shared" si="10"/>
        <v>1.1043605915099999</v>
      </c>
      <c r="J92" s="42"/>
    </row>
    <row r="93" spans="1:10" s="1" customFormat="1" ht="28.8">
      <c r="A93" s="32">
        <f t="shared" si="11"/>
        <v>70</v>
      </c>
      <c r="B93" s="35"/>
      <c r="C93" s="275" t="s">
        <v>641</v>
      </c>
      <c r="D93" s="37" t="s">
        <v>523</v>
      </c>
      <c r="E93" s="38">
        <v>0</v>
      </c>
      <c r="F93" s="274"/>
      <c r="G93" s="39">
        <f t="shared" si="9"/>
        <v>0</v>
      </c>
      <c r="H93" s="40">
        <v>2.7899999999999999E-3</v>
      </c>
      <c r="I93" s="41">
        <f t="shared" si="10"/>
        <v>0</v>
      </c>
      <c r="J93" s="42"/>
    </row>
    <row r="94" spans="1:10" s="1" customFormat="1" ht="19.2">
      <c r="A94" s="32">
        <f t="shared" si="11"/>
        <v>71</v>
      </c>
      <c r="B94" s="35" t="s">
        <v>642</v>
      </c>
      <c r="C94" s="275" t="s">
        <v>643</v>
      </c>
      <c r="D94" s="37" t="s">
        <v>523</v>
      </c>
      <c r="E94" s="48">
        <v>395.82816899999995</v>
      </c>
      <c r="F94" s="274"/>
      <c r="G94" s="39">
        <f t="shared" si="9"/>
        <v>0</v>
      </c>
      <c r="H94" s="40">
        <v>2.7899999999999999E-3</v>
      </c>
      <c r="I94" s="41">
        <f t="shared" si="10"/>
        <v>1.1043605915099999</v>
      </c>
      <c r="J94" s="42" t="s">
        <v>508</v>
      </c>
    </row>
    <row r="95" spans="1:10" s="1" customFormat="1" ht="9.6">
      <c r="A95" s="32">
        <f t="shared" si="11"/>
        <v>72</v>
      </c>
      <c r="B95" s="35" t="s">
        <v>633</v>
      </c>
      <c r="C95" s="275" t="s">
        <v>644</v>
      </c>
      <c r="D95" s="37" t="s">
        <v>523</v>
      </c>
      <c r="E95" s="48">
        <v>152.62470000000002</v>
      </c>
      <c r="F95" s="274"/>
      <c r="G95" s="39">
        <f t="shared" si="9"/>
        <v>0</v>
      </c>
      <c r="H95" s="40">
        <v>6.1405000000000001E-3</v>
      </c>
      <c r="I95" s="41">
        <f t="shared" si="10"/>
        <v>0.93719197035000013</v>
      </c>
      <c r="J95" s="42" t="s">
        <v>508</v>
      </c>
    </row>
    <row r="96" spans="1:10" s="1" customFormat="1" ht="9.6">
      <c r="A96" s="32">
        <f t="shared" si="11"/>
        <v>73</v>
      </c>
      <c r="B96" s="35" t="s">
        <v>635</v>
      </c>
      <c r="C96" s="275" t="s">
        <v>645</v>
      </c>
      <c r="D96" s="37" t="s">
        <v>523</v>
      </c>
      <c r="E96" s="48">
        <v>160.25593500000002</v>
      </c>
      <c r="F96" s="274"/>
      <c r="G96" s="39">
        <f t="shared" si="9"/>
        <v>0</v>
      </c>
      <c r="H96" s="40">
        <v>3.4499999999999999E-3</v>
      </c>
      <c r="I96" s="41">
        <f t="shared" si="10"/>
        <v>0.55288297575000012</v>
      </c>
      <c r="J96" s="42" t="s">
        <v>508</v>
      </c>
    </row>
    <row r="97" spans="1:10" s="1" customFormat="1" ht="9.6">
      <c r="A97" s="32">
        <f t="shared" si="11"/>
        <v>74</v>
      </c>
      <c r="B97" s="35" t="s">
        <v>631</v>
      </c>
      <c r="C97" s="275" t="s">
        <v>646</v>
      </c>
      <c r="D97" s="37" t="s">
        <v>523</v>
      </c>
      <c r="E97" s="48">
        <v>152.62470000000002</v>
      </c>
      <c r="F97" s="274"/>
      <c r="G97" s="39">
        <f t="shared" si="9"/>
        <v>0</v>
      </c>
      <c r="H97" s="40">
        <v>3.4319999999999997E-5</v>
      </c>
      <c r="I97" s="41">
        <f t="shared" si="10"/>
        <v>5.2380797040000003E-3</v>
      </c>
      <c r="J97" s="42" t="s">
        <v>508</v>
      </c>
    </row>
    <row r="98" spans="1:10" s="1" customFormat="1" ht="9.6">
      <c r="A98" s="32">
        <f t="shared" si="11"/>
        <v>75</v>
      </c>
      <c r="B98" s="35" t="s">
        <v>637</v>
      </c>
      <c r="C98" s="275" t="s">
        <v>647</v>
      </c>
      <c r="D98" s="37" t="s">
        <v>523</v>
      </c>
      <c r="E98" s="48">
        <v>152.62470000000002</v>
      </c>
      <c r="F98" s="274"/>
      <c r="G98" s="39">
        <f t="shared" si="9"/>
        <v>0</v>
      </c>
      <c r="H98" s="40">
        <v>0</v>
      </c>
      <c r="I98" s="41">
        <f t="shared" si="10"/>
        <v>0</v>
      </c>
      <c r="J98" s="42" t="s">
        <v>508</v>
      </c>
    </row>
    <row r="99" spans="1:10" s="1" customFormat="1" ht="9.6">
      <c r="A99" s="32">
        <f t="shared" si="11"/>
        <v>76</v>
      </c>
      <c r="B99" s="35" t="s">
        <v>639</v>
      </c>
      <c r="C99" s="275" t="s">
        <v>648</v>
      </c>
      <c r="D99" s="37" t="s">
        <v>523</v>
      </c>
      <c r="E99" s="48">
        <v>152.62470000000002</v>
      </c>
      <c r="F99" s="274"/>
      <c r="G99" s="39">
        <f t="shared" si="9"/>
        <v>0</v>
      </c>
      <c r="H99" s="40">
        <v>2.7899999999999999E-3</v>
      </c>
      <c r="I99" s="41">
        <f t="shared" si="10"/>
        <v>0.42582291300000003</v>
      </c>
      <c r="J99" s="42"/>
    </row>
    <row r="100" spans="1:10" s="1" customFormat="1" ht="28.8">
      <c r="A100" s="32">
        <f t="shared" si="11"/>
        <v>77</v>
      </c>
      <c r="B100" s="35"/>
      <c r="C100" s="275" t="s">
        <v>649</v>
      </c>
      <c r="D100" s="37" t="s">
        <v>523</v>
      </c>
      <c r="E100" s="38">
        <v>0</v>
      </c>
      <c r="F100" s="274"/>
      <c r="G100" s="39">
        <f t="shared" si="9"/>
        <v>0</v>
      </c>
      <c r="H100" s="40">
        <v>2.7899999999999999E-3</v>
      </c>
      <c r="I100" s="41">
        <f t="shared" si="10"/>
        <v>0</v>
      </c>
      <c r="J100" s="42"/>
    </row>
    <row r="101" spans="1:10" s="1" customFormat="1" ht="19.2">
      <c r="A101" s="32">
        <f t="shared" si="11"/>
        <v>78</v>
      </c>
      <c r="B101" s="35" t="s">
        <v>642</v>
      </c>
      <c r="C101" s="275" t="s">
        <v>643</v>
      </c>
      <c r="D101" s="37" t="s">
        <v>523</v>
      </c>
      <c r="E101" s="48">
        <v>152.62470000000002</v>
      </c>
      <c r="F101" s="274"/>
      <c r="G101" s="39">
        <f t="shared" si="9"/>
        <v>0</v>
      </c>
      <c r="H101" s="40">
        <v>2.7899999999999999E-3</v>
      </c>
      <c r="I101" s="41">
        <f t="shared" si="10"/>
        <v>0.42582291300000003</v>
      </c>
      <c r="J101" s="42" t="s">
        <v>508</v>
      </c>
    </row>
    <row r="102" spans="1:10" s="1" customFormat="1" ht="9.6">
      <c r="A102" s="32">
        <f t="shared" si="11"/>
        <v>79</v>
      </c>
      <c r="B102" s="35" t="s">
        <v>650</v>
      </c>
      <c r="C102" s="275" t="s">
        <v>651</v>
      </c>
      <c r="D102" s="37" t="s">
        <v>523</v>
      </c>
      <c r="E102" s="48">
        <v>152.62470000000002</v>
      </c>
      <c r="F102" s="274"/>
      <c r="G102" s="39">
        <f t="shared" si="9"/>
        <v>0</v>
      </c>
      <c r="H102" s="40">
        <v>6.7400000000000001E-4</v>
      </c>
      <c r="I102" s="41">
        <f t="shared" si="10"/>
        <v>0.10286904780000002</v>
      </c>
      <c r="J102" s="42"/>
    </row>
    <row r="103" spans="1:10" s="1" customFormat="1" ht="9.6">
      <c r="A103" s="32">
        <f t="shared" si="11"/>
        <v>80</v>
      </c>
      <c r="B103" s="35" t="s">
        <v>633</v>
      </c>
      <c r="C103" s="275" t="s">
        <v>652</v>
      </c>
      <c r="D103" s="37" t="s">
        <v>523</v>
      </c>
      <c r="E103" s="48">
        <v>196.64549999999997</v>
      </c>
      <c r="F103" s="274"/>
      <c r="G103" s="39">
        <f t="shared" si="9"/>
        <v>0</v>
      </c>
      <c r="H103" s="40">
        <v>6.1405000000000001E-3</v>
      </c>
      <c r="I103" s="41">
        <f t="shared" si="10"/>
        <v>1.2075016927499997</v>
      </c>
      <c r="J103" s="42" t="s">
        <v>508</v>
      </c>
    </row>
    <row r="104" spans="1:10" s="1" customFormat="1" ht="9.6">
      <c r="A104" s="32">
        <f t="shared" si="11"/>
        <v>81</v>
      </c>
      <c r="B104" s="35" t="s">
        <v>635</v>
      </c>
      <c r="C104" s="275" t="s">
        <v>653</v>
      </c>
      <c r="D104" s="37" t="s">
        <v>523</v>
      </c>
      <c r="E104" s="48">
        <v>206.47777499999998</v>
      </c>
      <c r="F104" s="274"/>
      <c r="G104" s="39">
        <f t="shared" si="9"/>
        <v>0</v>
      </c>
      <c r="H104" s="40">
        <v>3.4499999999999999E-3</v>
      </c>
      <c r="I104" s="41">
        <f t="shared" si="10"/>
        <v>0.7123483237499999</v>
      </c>
      <c r="J104" s="42" t="s">
        <v>508</v>
      </c>
    </row>
    <row r="105" spans="1:10" s="1" customFormat="1" ht="9.6">
      <c r="A105" s="32">
        <f t="shared" si="11"/>
        <v>82</v>
      </c>
      <c r="B105" s="35" t="s">
        <v>631</v>
      </c>
      <c r="C105" s="36" t="s">
        <v>654</v>
      </c>
      <c r="D105" s="37" t="s">
        <v>523</v>
      </c>
      <c r="E105" s="48">
        <v>196.64549999999997</v>
      </c>
      <c r="F105" s="274"/>
      <c r="G105" s="39">
        <f t="shared" si="9"/>
        <v>0</v>
      </c>
      <c r="H105" s="40">
        <v>3.4319999999999997E-5</v>
      </c>
      <c r="I105" s="41">
        <f t="shared" si="10"/>
        <v>6.7488735599999985E-3</v>
      </c>
      <c r="J105" s="42" t="s">
        <v>508</v>
      </c>
    </row>
    <row r="106" spans="1:10" s="1" customFormat="1" ht="9.6">
      <c r="A106" s="32">
        <f t="shared" si="11"/>
        <v>83</v>
      </c>
      <c r="B106" s="35" t="s">
        <v>637</v>
      </c>
      <c r="C106" s="36" t="s">
        <v>655</v>
      </c>
      <c r="D106" s="37" t="s">
        <v>523</v>
      </c>
      <c r="E106" s="48">
        <v>196.64549999999997</v>
      </c>
      <c r="F106" s="274"/>
      <c r="G106" s="39">
        <f t="shared" si="9"/>
        <v>0</v>
      </c>
      <c r="H106" s="40">
        <v>0</v>
      </c>
      <c r="I106" s="41">
        <f t="shared" si="10"/>
        <v>0</v>
      </c>
      <c r="J106" s="42" t="s">
        <v>508</v>
      </c>
    </row>
    <row r="107" spans="1:10" s="1" customFormat="1" ht="28.8">
      <c r="A107" s="32">
        <f t="shared" si="11"/>
        <v>84</v>
      </c>
      <c r="B107" s="35"/>
      <c r="C107" s="36" t="s">
        <v>656</v>
      </c>
      <c r="D107" s="37" t="s">
        <v>523</v>
      </c>
      <c r="E107" s="48">
        <v>196.64549999999997</v>
      </c>
      <c r="F107" s="274"/>
      <c r="G107" s="39">
        <f t="shared" si="9"/>
        <v>0</v>
      </c>
      <c r="H107" s="40">
        <v>2.7899999999999999E-3</v>
      </c>
      <c r="I107" s="41">
        <f t="shared" si="10"/>
        <v>0.54864094499999994</v>
      </c>
      <c r="J107" s="42"/>
    </row>
    <row r="108" spans="1:10" s="1" customFormat="1" ht="9.6">
      <c r="A108" s="32">
        <f t="shared" si="11"/>
        <v>85</v>
      </c>
      <c r="B108" s="35" t="s">
        <v>650</v>
      </c>
      <c r="C108" s="36" t="s">
        <v>657</v>
      </c>
      <c r="D108" s="37" t="s">
        <v>523</v>
      </c>
      <c r="E108" s="48">
        <v>196.64549999999997</v>
      </c>
      <c r="F108" s="274"/>
      <c r="G108" s="39">
        <f t="shared" si="9"/>
        <v>0</v>
      </c>
      <c r="H108" s="40">
        <v>6.7400000000000001E-4</v>
      </c>
      <c r="I108" s="41">
        <f t="shared" si="10"/>
        <v>0.13253906699999998</v>
      </c>
      <c r="J108" s="42"/>
    </row>
    <row r="109" spans="1:10" s="17" customFormat="1" ht="10.199999999999999">
      <c r="A109" s="56"/>
      <c r="B109" s="57">
        <v>62</v>
      </c>
      <c r="C109" s="58" t="s">
        <v>658</v>
      </c>
      <c r="D109" s="59"/>
      <c r="E109" s="59"/>
      <c r="F109" s="60"/>
      <c r="G109" s="61">
        <f>SUM(G75:G108)</f>
        <v>0</v>
      </c>
      <c r="H109" s="62"/>
      <c r="I109" s="63">
        <f>SUM(I75:I108)</f>
        <v>48.514920566085017</v>
      </c>
      <c r="J109" s="64"/>
    </row>
    <row r="110" spans="1:10" s="17" customFormat="1" ht="10.199999999999999">
      <c r="A110" s="26"/>
      <c r="B110" s="27" t="s">
        <v>280</v>
      </c>
      <c r="C110" s="28" t="s">
        <v>281</v>
      </c>
      <c r="D110" s="25"/>
      <c r="E110" s="25"/>
      <c r="F110" s="29"/>
      <c r="G110" s="24"/>
      <c r="H110" s="30"/>
      <c r="I110" s="24"/>
      <c r="J110" s="31"/>
    </row>
    <row r="111" spans="1:10" s="1" customFormat="1" ht="19.2">
      <c r="A111" s="32">
        <f>A108+1</f>
        <v>86</v>
      </c>
      <c r="B111" s="35" t="s">
        <v>659</v>
      </c>
      <c r="C111" s="36" t="s">
        <v>660</v>
      </c>
      <c r="D111" s="37" t="s">
        <v>278</v>
      </c>
      <c r="E111" s="40">
        <v>1.4355899999999999</v>
      </c>
      <c r="F111" s="274"/>
      <c r="G111" s="39">
        <f t="shared" ref="G111:G116" si="12">E111*F111</f>
        <v>0</v>
      </c>
      <c r="H111" s="40">
        <v>2.33108</v>
      </c>
      <c r="I111" s="41">
        <f t="shared" ref="I111:I116" si="13">E111*H111</f>
        <v>3.3464751371999997</v>
      </c>
      <c r="J111" s="42" t="s">
        <v>508</v>
      </c>
    </row>
    <row r="112" spans="1:10" s="1" customFormat="1" ht="19.2">
      <c r="A112" s="32">
        <f>A111+1</f>
        <v>87</v>
      </c>
      <c r="B112" s="35" t="s">
        <v>661</v>
      </c>
      <c r="C112" s="36" t="s">
        <v>662</v>
      </c>
      <c r="D112" s="37" t="s">
        <v>278</v>
      </c>
      <c r="E112" s="40">
        <v>1.4355899999999999</v>
      </c>
      <c r="F112" s="274"/>
      <c r="G112" s="39">
        <f t="shared" si="12"/>
        <v>0</v>
      </c>
      <c r="H112" s="40">
        <v>-0.38907999999999998</v>
      </c>
      <c r="I112" s="41">
        <f t="shared" si="13"/>
        <v>-0.55855935719999994</v>
      </c>
      <c r="J112" s="42" t="s">
        <v>508</v>
      </c>
    </row>
    <row r="113" spans="1:10" s="1" customFormat="1" ht="19.2">
      <c r="A113" s="32">
        <f>A112+1</f>
        <v>88</v>
      </c>
      <c r="B113" s="35" t="s">
        <v>659</v>
      </c>
      <c r="C113" s="36" t="s">
        <v>663</v>
      </c>
      <c r="D113" s="37" t="s">
        <v>278</v>
      </c>
      <c r="E113" s="40">
        <v>2.2969439999999999</v>
      </c>
      <c r="F113" s="274"/>
      <c r="G113" s="39">
        <f t="shared" si="12"/>
        <v>0</v>
      </c>
      <c r="H113" s="40">
        <v>2.33108</v>
      </c>
      <c r="I113" s="41">
        <f t="shared" si="13"/>
        <v>5.3543602195200002</v>
      </c>
      <c r="J113" s="42" t="s">
        <v>508</v>
      </c>
    </row>
    <row r="114" spans="1:10" s="1" customFormat="1" ht="28.8">
      <c r="A114" s="32">
        <f>A113+1</f>
        <v>89</v>
      </c>
      <c r="B114" s="35" t="s">
        <v>661</v>
      </c>
      <c r="C114" s="36" t="s">
        <v>664</v>
      </c>
      <c r="D114" s="37" t="s">
        <v>278</v>
      </c>
      <c r="E114" s="40">
        <v>2.2969439999999999</v>
      </c>
      <c r="F114" s="274"/>
      <c r="G114" s="39">
        <f t="shared" si="12"/>
        <v>0</v>
      </c>
      <c r="H114" s="40">
        <v>-0.38907999999999998</v>
      </c>
      <c r="I114" s="41">
        <f t="shared" si="13"/>
        <v>-0.89369497151999988</v>
      </c>
      <c r="J114" s="42" t="s">
        <v>508</v>
      </c>
    </row>
    <row r="115" spans="1:10" s="1" customFormat="1" ht="28.8">
      <c r="A115" s="32">
        <f>A114+1</f>
        <v>90</v>
      </c>
      <c r="B115" s="35" t="s">
        <v>665</v>
      </c>
      <c r="C115" s="36" t="s">
        <v>666</v>
      </c>
      <c r="D115" s="37" t="s">
        <v>574</v>
      </c>
      <c r="E115" s="40">
        <v>0.14355899999999999</v>
      </c>
      <c r="F115" s="274"/>
      <c r="G115" s="39">
        <f t="shared" si="12"/>
        <v>0</v>
      </c>
      <c r="H115" s="40">
        <v>1.0382728160000001</v>
      </c>
      <c r="I115" s="41">
        <f t="shared" si="13"/>
        <v>0.14905340719214399</v>
      </c>
      <c r="J115" s="42" t="s">
        <v>508</v>
      </c>
    </row>
    <row r="116" spans="1:10" s="1" customFormat="1" ht="9.6">
      <c r="A116" s="32">
        <f>A115+1</f>
        <v>91</v>
      </c>
      <c r="B116" s="35" t="s">
        <v>667</v>
      </c>
      <c r="C116" s="36" t="s">
        <v>668</v>
      </c>
      <c r="D116" s="37" t="s">
        <v>542</v>
      </c>
      <c r="E116" s="45">
        <v>22.22</v>
      </c>
      <c r="F116" s="274"/>
      <c r="G116" s="39">
        <f t="shared" si="12"/>
        <v>0</v>
      </c>
      <c r="H116" s="40">
        <v>7.4200000000000001E-5</v>
      </c>
      <c r="I116" s="41">
        <f t="shared" si="13"/>
        <v>1.6487239999999998E-3</v>
      </c>
      <c r="J116" s="42" t="s">
        <v>508</v>
      </c>
    </row>
    <row r="117" spans="1:10" s="17" customFormat="1" ht="10.199999999999999">
      <c r="A117" s="56"/>
      <c r="B117" s="57">
        <v>63</v>
      </c>
      <c r="C117" s="58" t="s">
        <v>287</v>
      </c>
      <c r="D117" s="59"/>
      <c r="E117" s="59"/>
      <c r="F117" s="60"/>
      <c r="G117" s="61">
        <f>SUM(G111:G116)</f>
        <v>0</v>
      </c>
      <c r="H117" s="62"/>
      <c r="I117" s="63">
        <f>SUM(I111:I116)</f>
        <v>7.3992831591921435</v>
      </c>
      <c r="J117" s="64"/>
    </row>
    <row r="118" spans="1:10" s="17" customFormat="1" ht="10.199999999999999">
      <c r="A118" s="26"/>
      <c r="B118" s="27" t="s">
        <v>669</v>
      </c>
      <c r="C118" s="28" t="s">
        <v>670</v>
      </c>
      <c r="D118" s="25"/>
      <c r="E118" s="25"/>
      <c r="F118" s="29"/>
      <c r="G118" s="24"/>
      <c r="H118" s="30"/>
      <c r="I118" s="24"/>
      <c r="J118" s="31"/>
    </row>
    <row r="119" spans="1:10" s="1" customFormat="1" ht="9.6">
      <c r="A119" s="32">
        <f>A116+1</f>
        <v>92</v>
      </c>
      <c r="B119" s="35" t="s">
        <v>671</v>
      </c>
      <c r="C119" s="36" t="s">
        <v>672</v>
      </c>
      <c r="D119" s="37" t="s">
        <v>673</v>
      </c>
      <c r="E119" s="48">
        <v>20</v>
      </c>
      <c r="F119" s="274"/>
      <c r="G119" s="39">
        <f t="shared" ref="G119:G132" si="14">E119*F119</f>
        <v>0</v>
      </c>
      <c r="H119" s="40">
        <v>0</v>
      </c>
      <c r="I119" s="41">
        <f t="shared" ref="I119:I132" si="15">E119*H119</f>
        <v>0</v>
      </c>
      <c r="J119" s="42" t="s">
        <v>508</v>
      </c>
    </row>
    <row r="120" spans="1:10" s="1" customFormat="1" ht="9.6">
      <c r="A120" s="32">
        <f t="shared" ref="A120:A132" si="16">A119+1</f>
        <v>93</v>
      </c>
      <c r="B120" s="35" t="s">
        <v>671</v>
      </c>
      <c r="C120" s="36" t="s">
        <v>674</v>
      </c>
      <c r="D120" s="37" t="s">
        <v>673</v>
      </c>
      <c r="E120" s="48">
        <v>20</v>
      </c>
      <c r="F120" s="274"/>
      <c r="G120" s="39">
        <f t="shared" si="14"/>
        <v>0</v>
      </c>
      <c r="H120" s="40">
        <v>0</v>
      </c>
      <c r="I120" s="41">
        <f t="shared" si="15"/>
        <v>0</v>
      </c>
      <c r="J120" s="42" t="s">
        <v>508</v>
      </c>
    </row>
    <row r="121" spans="1:10" s="1" customFormat="1" ht="19.2">
      <c r="A121" s="32">
        <f t="shared" si="16"/>
        <v>94</v>
      </c>
      <c r="B121" s="35" t="s">
        <v>675</v>
      </c>
      <c r="C121" s="36" t="s">
        <v>676</v>
      </c>
      <c r="D121" s="37" t="s">
        <v>523</v>
      </c>
      <c r="E121" s="48">
        <v>278.89807800000005</v>
      </c>
      <c r="F121" s="274"/>
      <c r="G121" s="39">
        <f t="shared" si="14"/>
        <v>0</v>
      </c>
      <c r="H121" s="40">
        <v>0</v>
      </c>
      <c r="I121" s="41">
        <f t="shared" si="15"/>
        <v>0</v>
      </c>
      <c r="J121" s="42" t="s">
        <v>508</v>
      </c>
    </row>
    <row r="122" spans="1:10" s="1" customFormat="1" ht="57.6">
      <c r="A122" s="32">
        <f t="shared" si="16"/>
        <v>95</v>
      </c>
      <c r="B122" s="35" t="s">
        <v>677</v>
      </c>
      <c r="C122" s="36" t="s">
        <v>678</v>
      </c>
      <c r="D122" s="37" t="s">
        <v>673</v>
      </c>
      <c r="E122" s="276">
        <v>15</v>
      </c>
      <c r="F122" s="274"/>
      <c r="G122" s="39">
        <f t="shared" si="14"/>
        <v>0</v>
      </c>
      <c r="H122" s="40">
        <v>0</v>
      </c>
      <c r="I122" s="41">
        <f t="shared" si="15"/>
        <v>0</v>
      </c>
      <c r="J122" s="42" t="s">
        <v>508</v>
      </c>
    </row>
    <row r="123" spans="1:10" s="1" customFormat="1" ht="19.2">
      <c r="A123" s="32">
        <f t="shared" si="16"/>
        <v>96</v>
      </c>
      <c r="B123" s="35" t="s">
        <v>677</v>
      </c>
      <c r="C123" s="36" t="s">
        <v>679</v>
      </c>
      <c r="D123" s="37" t="s">
        <v>673</v>
      </c>
      <c r="E123" s="48">
        <v>20</v>
      </c>
      <c r="F123" s="274"/>
      <c r="G123" s="39">
        <f t="shared" si="14"/>
        <v>0</v>
      </c>
      <c r="H123" s="40">
        <v>0</v>
      </c>
      <c r="I123" s="41">
        <f t="shared" si="15"/>
        <v>0</v>
      </c>
      <c r="J123" s="42" t="s">
        <v>508</v>
      </c>
    </row>
    <row r="124" spans="1:10" s="1" customFormat="1" ht="9.6">
      <c r="A124" s="32">
        <f t="shared" si="16"/>
        <v>97</v>
      </c>
      <c r="B124" s="35" t="s">
        <v>677</v>
      </c>
      <c r="C124" s="36" t="s">
        <v>680</v>
      </c>
      <c r="D124" s="37" t="s">
        <v>673</v>
      </c>
      <c r="E124" s="48">
        <v>60</v>
      </c>
      <c r="F124" s="274"/>
      <c r="G124" s="39">
        <f t="shared" si="14"/>
        <v>0</v>
      </c>
      <c r="H124" s="40">
        <v>0</v>
      </c>
      <c r="I124" s="41">
        <f t="shared" si="15"/>
        <v>0</v>
      </c>
      <c r="J124" s="42" t="s">
        <v>508</v>
      </c>
    </row>
    <row r="125" spans="1:10" s="1" customFormat="1" ht="9.6">
      <c r="A125" s="32">
        <f t="shared" si="16"/>
        <v>98</v>
      </c>
      <c r="B125" s="35" t="s">
        <v>681</v>
      </c>
      <c r="C125" s="36" t="s">
        <v>682</v>
      </c>
      <c r="D125" s="37" t="s">
        <v>523</v>
      </c>
      <c r="E125" s="48">
        <v>705.45</v>
      </c>
      <c r="F125" s="274"/>
      <c r="G125" s="39">
        <f t="shared" si="14"/>
        <v>0</v>
      </c>
      <c r="H125" s="40">
        <v>4.49E-5</v>
      </c>
      <c r="I125" s="41">
        <f t="shared" si="15"/>
        <v>3.1674705000000004E-2</v>
      </c>
      <c r="J125" s="42" t="s">
        <v>508</v>
      </c>
    </row>
    <row r="126" spans="1:10" s="1" customFormat="1" ht="38.4">
      <c r="A126" s="32">
        <f t="shared" si="16"/>
        <v>99</v>
      </c>
      <c r="B126" s="35" t="s">
        <v>677</v>
      </c>
      <c r="C126" s="36" t="s">
        <v>683</v>
      </c>
      <c r="D126" s="37" t="s">
        <v>673</v>
      </c>
      <c r="E126" s="38">
        <v>10</v>
      </c>
      <c r="F126" s="274"/>
      <c r="G126" s="39">
        <f t="shared" si="14"/>
        <v>0</v>
      </c>
      <c r="H126" s="40">
        <v>0</v>
      </c>
      <c r="I126" s="41">
        <f t="shared" si="15"/>
        <v>0</v>
      </c>
      <c r="J126" s="42" t="s">
        <v>508</v>
      </c>
    </row>
    <row r="127" spans="1:10" s="1" customFormat="1" ht="19.2">
      <c r="A127" s="32">
        <f t="shared" si="16"/>
        <v>100</v>
      </c>
      <c r="B127" s="35" t="s">
        <v>677</v>
      </c>
      <c r="C127" s="36" t="s">
        <v>684</v>
      </c>
      <c r="D127" s="37" t="s">
        <v>673</v>
      </c>
      <c r="E127" s="48">
        <v>20</v>
      </c>
      <c r="F127" s="274"/>
      <c r="G127" s="39">
        <f t="shared" si="14"/>
        <v>0</v>
      </c>
      <c r="H127" s="40">
        <v>0</v>
      </c>
      <c r="I127" s="41">
        <f t="shared" si="15"/>
        <v>0</v>
      </c>
      <c r="J127" s="42" t="s">
        <v>508</v>
      </c>
    </row>
    <row r="128" spans="1:10" s="1" customFormat="1" ht="28.8">
      <c r="A128" s="32">
        <f t="shared" si="16"/>
        <v>101</v>
      </c>
      <c r="B128" s="35" t="s">
        <v>677</v>
      </c>
      <c r="C128" s="36" t="s">
        <v>685</v>
      </c>
      <c r="D128" s="37" t="s">
        <v>673</v>
      </c>
      <c r="E128" s="48">
        <v>80</v>
      </c>
      <c r="F128" s="274"/>
      <c r="G128" s="39">
        <f t="shared" si="14"/>
        <v>0</v>
      </c>
      <c r="H128" s="40">
        <v>0</v>
      </c>
      <c r="I128" s="41">
        <f t="shared" si="15"/>
        <v>0</v>
      </c>
      <c r="J128" s="42" t="s">
        <v>508</v>
      </c>
    </row>
    <row r="129" spans="1:10" s="1" customFormat="1" ht="38.4">
      <c r="A129" s="32">
        <f t="shared" si="16"/>
        <v>102</v>
      </c>
      <c r="B129" s="35" t="s">
        <v>686</v>
      </c>
      <c r="C129" s="36" t="s">
        <v>687</v>
      </c>
      <c r="D129" s="37" t="s">
        <v>673</v>
      </c>
      <c r="E129" s="48">
        <v>20</v>
      </c>
      <c r="F129" s="274"/>
      <c r="G129" s="39">
        <f t="shared" si="14"/>
        <v>0</v>
      </c>
      <c r="H129" s="40">
        <v>0</v>
      </c>
      <c r="I129" s="41">
        <f t="shared" si="15"/>
        <v>0</v>
      </c>
      <c r="J129" s="42" t="s">
        <v>508</v>
      </c>
    </row>
    <row r="130" spans="1:10" s="1" customFormat="1" ht="38.4">
      <c r="A130" s="32">
        <f t="shared" si="16"/>
        <v>103</v>
      </c>
      <c r="B130" s="35" t="s">
        <v>688</v>
      </c>
      <c r="C130" s="36" t="s">
        <v>689</v>
      </c>
      <c r="D130" s="37" t="s">
        <v>690</v>
      </c>
      <c r="E130" s="45">
        <v>25</v>
      </c>
      <c r="F130" s="274"/>
      <c r="G130" s="39">
        <f t="shared" si="14"/>
        <v>0</v>
      </c>
      <c r="H130" s="40">
        <v>1E-3</v>
      </c>
      <c r="I130" s="41">
        <f t="shared" si="15"/>
        <v>2.5000000000000001E-2</v>
      </c>
      <c r="J130" s="42" t="s">
        <v>508</v>
      </c>
    </row>
    <row r="131" spans="1:10" s="1" customFormat="1" ht="19.2">
      <c r="A131" s="32">
        <f t="shared" si="16"/>
        <v>104</v>
      </c>
      <c r="B131" s="35" t="s">
        <v>686</v>
      </c>
      <c r="C131" s="36" t="s">
        <v>691</v>
      </c>
      <c r="D131" s="37" t="s">
        <v>673</v>
      </c>
      <c r="E131" s="48">
        <v>30</v>
      </c>
      <c r="F131" s="274"/>
      <c r="G131" s="39">
        <f t="shared" si="14"/>
        <v>0</v>
      </c>
      <c r="H131" s="40">
        <v>0</v>
      </c>
      <c r="I131" s="41">
        <f t="shared" si="15"/>
        <v>0</v>
      </c>
      <c r="J131" s="42" t="s">
        <v>508</v>
      </c>
    </row>
    <row r="132" spans="1:10" s="1" customFormat="1" ht="19.2">
      <c r="A132" s="32">
        <f t="shared" si="16"/>
        <v>105</v>
      </c>
      <c r="B132" s="35" t="s">
        <v>692</v>
      </c>
      <c r="C132" s="36" t="s">
        <v>693</v>
      </c>
      <c r="D132" s="37" t="s">
        <v>690</v>
      </c>
      <c r="E132" s="45">
        <v>50</v>
      </c>
      <c r="F132" s="274"/>
      <c r="G132" s="39">
        <f t="shared" si="14"/>
        <v>0</v>
      </c>
      <c r="H132" s="40">
        <v>1E-3</v>
      </c>
      <c r="I132" s="41">
        <f t="shared" si="15"/>
        <v>0.05</v>
      </c>
      <c r="J132" s="42" t="s">
        <v>508</v>
      </c>
    </row>
    <row r="133" spans="1:10" s="17" customFormat="1" ht="10.199999999999999">
      <c r="A133" s="56"/>
      <c r="B133" s="57">
        <v>9</v>
      </c>
      <c r="C133" s="58" t="s">
        <v>694</v>
      </c>
      <c r="D133" s="59"/>
      <c r="E133" s="59"/>
      <c r="F133" s="60"/>
      <c r="G133" s="61">
        <f>SUM(G119:G132)</f>
        <v>0</v>
      </c>
      <c r="H133" s="62"/>
      <c r="I133" s="63">
        <f>SUM(I119:I132)</f>
        <v>0.10667470500000001</v>
      </c>
      <c r="J133" s="64"/>
    </row>
    <row r="134" spans="1:10" s="17" customFormat="1" ht="10.199999999999999">
      <c r="A134" s="26"/>
      <c r="B134" s="27" t="s">
        <v>695</v>
      </c>
      <c r="C134" s="28" t="s">
        <v>696</v>
      </c>
      <c r="D134" s="25"/>
      <c r="E134" s="25"/>
      <c r="F134" s="29"/>
      <c r="G134" s="24"/>
      <c r="H134" s="30"/>
      <c r="I134" s="24"/>
      <c r="J134" s="31"/>
    </row>
    <row r="135" spans="1:10" s="1" customFormat="1" ht="9.6">
      <c r="A135" s="32">
        <f>A132+1</f>
        <v>106</v>
      </c>
      <c r="B135" s="35" t="s">
        <v>697</v>
      </c>
      <c r="C135" s="36" t="s">
        <v>698</v>
      </c>
      <c r="D135" s="37" t="s">
        <v>523</v>
      </c>
      <c r="E135" s="48">
        <v>1134.6684849999999</v>
      </c>
      <c r="F135" s="274"/>
      <c r="G135" s="39">
        <f t="shared" ref="G135:G141" si="17">E135*F135</f>
        <v>0</v>
      </c>
      <c r="H135" s="40">
        <v>5.7000000000000005E-7</v>
      </c>
      <c r="I135" s="41">
        <f t="shared" ref="I135:I141" si="18">E135*H135</f>
        <v>6.4676103644999996E-4</v>
      </c>
      <c r="J135" s="42" t="s">
        <v>508</v>
      </c>
    </row>
    <row r="136" spans="1:10" s="1" customFormat="1" ht="9.6">
      <c r="A136" s="32">
        <f t="shared" ref="A136:A141" si="19">A135+1</f>
        <v>107</v>
      </c>
      <c r="B136" s="35" t="s">
        <v>699</v>
      </c>
      <c r="C136" s="36" t="s">
        <v>700</v>
      </c>
      <c r="D136" s="37" t="s">
        <v>523</v>
      </c>
      <c r="E136" s="277">
        <v>2269.3369699999998</v>
      </c>
      <c r="F136" s="274"/>
      <c r="G136" s="39">
        <f t="shared" si="17"/>
        <v>0</v>
      </c>
      <c r="H136" s="40">
        <v>1.5713350000000001E-3</v>
      </c>
      <c r="I136" s="41">
        <f t="shared" si="18"/>
        <v>3.5658886077549501</v>
      </c>
      <c r="J136" s="42" t="s">
        <v>508</v>
      </c>
    </row>
    <row r="137" spans="1:10" s="1" customFormat="1" ht="9.6">
      <c r="A137" s="32">
        <f t="shared" si="19"/>
        <v>108</v>
      </c>
      <c r="B137" s="35" t="s">
        <v>701</v>
      </c>
      <c r="C137" s="36" t="s">
        <v>702</v>
      </c>
      <c r="D137" s="37" t="s">
        <v>523</v>
      </c>
      <c r="E137" s="277">
        <v>1134.6684849999999</v>
      </c>
      <c r="F137" s="274"/>
      <c r="G137" s="39">
        <f t="shared" si="17"/>
        <v>0</v>
      </c>
      <c r="H137" s="40">
        <v>0</v>
      </c>
      <c r="I137" s="41">
        <f t="shared" si="18"/>
        <v>0</v>
      </c>
      <c r="J137" s="42" t="s">
        <v>508</v>
      </c>
    </row>
    <row r="138" spans="1:10" s="1" customFormat="1" ht="9.6">
      <c r="A138" s="32">
        <f t="shared" si="19"/>
        <v>109</v>
      </c>
      <c r="B138" s="35" t="s">
        <v>703</v>
      </c>
      <c r="C138" s="36" t="s">
        <v>704</v>
      </c>
      <c r="D138" s="37" t="s">
        <v>523</v>
      </c>
      <c r="E138" s="277">
        <v>1134.6684849999999</v>
      </c>
      <c r="F138" s="274"/>
      <c r="G138" s="39">
        <f t="shared" si="17"/>
        <v>0</v>
      </c>
      <c r="H138" s="40">
        <v>1E-4</v>
      </c>
      <c r="I138" s="41">
        <f t="shared" si="18"/>
        <v>0.11346684849999999</v>
      </c>
      <c r="J138" s="42" t="s">
        <v>508</v>
      </c>
    </row>
    <row r="139" spans="1:10" s="1" customFormat="1" ht="9.6">
      <c r="A139" s="32">
        <f t="shared" si="19"/>
        <v>110</v>
      </c>
      <c r="B139" s="35" t="s">
        <v>705</v>
      </c>
      <c r="C139" s="36" t="s">
        <v>706</v>
      </c>
      <c r="D139" s="37" t="s">
        <v>523</v>
      </c>
      <c r="E139" s="277">
        <v>2269.3369699999998</v>
      </c>
      <c r="F139" s="274"/>
      <c r="G139" s="39">
        <f t="shared" si="17"/>
        <v>0</v>
      </c>
      <c r="H139" s="40">
        <v>2.3309999999999999E-5</v>
      </c>
      <c r="I139" s="41">
        <f t="shared" si="18"/>
        <v>5.2898244770699994E-2</v>
      </c>
      <c r="J139" s="42" t="s">
        <v>508</v>
      </c>
    </row>
    <row r="140" spans="1:10" s="1" customFormat="1" ht="9.6">
      <c r="A140" s="32">
        <f t="shared" si="19"/>
        <v>111</v>
      </c>
      <c r="B140" s="35" t="s">
        <v>707</v>
      </c>
      <c r="C140" s="36" t="s">
        <v>708</v>
      </c>
      <c r="D140" s="37" t="s">
        <v>523</v>
      </c>
      <c r="E140" s="277">
        <v>1134.6684849999999</v>
      </c>
      <c r="F140" s="274"/>
      <c r="G140" s="39">
        <f t="shared" si="17"/>
        <v>0</v>
      </c>
      <c r="H140" s="40">
        <v>0</v>
      </c>
      <c r="I140" s="41">
        <f t="shared" si="18"/>
        <v>0</v>
      </c>
      <c r="J140" s="42" t="s">
        <v>508</v>
      </c>
    </row>
    <row r="141" spans="1:10" s="1" customFormat="1" ht="9.6">
      <c r="A141" s="32">
        <f t="shared" si="19"/>
        <v>112</v>
      </c>
      <c r="B141" s="35" t="s">
        <v>709</v>
      </c>
      <c r="C141" s="36" t="s">
        <v>710</v>
      </c>
      <c r="D141" s="37" t="s">
        <v>574</v>
      </c>
      <c r="E141" s="40">
        <v>3.7330000000000001</v>
      </c>
      <c r="F141" s="274"/>
      <c r="G141" s="39">
        <f t="shared" si="17"/>
        <v>0</v>
      </c>
      <c r="H141" s="40">
        <v>0</v>
      </c>
      <c r="I141" s="41">
        <f t="shared" si="18"/>
        <v>0</v>
      </c>
      <c r="J141" s="42" t="s">
        <v>508</v>
      </c>
    </row>
    <row r="142" spans="1:10" s="17" customFormat="1" ht="10.199999999999999">
      <c r="A142" s="56"/>
      <c r="B142" s="57">
        <v>94</v>
      </c>
      <c r="C142" s="58" t="s">
        <v>711</v>
      </c>
      <c r="D142" s="59"/>
      <c r="E142" s="59"/>
      <c r="F142" s="60"/>
      <c r="G142" s="61">
        <f>SUM(G135:G141)</f>
        <v>0</v>
      </c>
      <c r="H142" s="62"/>
      <c r="I142" s="63">
        <f>SUM(I135:I141)</f>
        <v>3.7329004620621</v>
      </c>
      <c r="J142" s="64"/>
    </row>
    <row r="143" spans="1:10" s="17" customFormat="1" ht="10.199999999999999">
      <c r="A143" s="26"/>
      <c r="B143" s="27" t="s">
        <v>314</v>
      </c>
      <c r="C143" s="28" t="s">
        <v>315</v>
      </c>
      <c r="D143" s="25"/>
      <c r="E143" s="25"/>
      <c r="F143" s="29"/>
      <c r="G143" s="24"/>
      <c r="H143" s="30"/>
      <c r="I143" s="24"/>
      <c r="J143" s="31"/>
    </row>
    <row r="144" spans="1:10" s="1" customFormat="1" ht="19.2">
      <c r="A144" s="32">
        <f>A141+1</f>
        <v>113</v>
      </c>
      <c r="B144" s="35" t="s">
        <v>712</v>
      </c>
      <c r="C144" s="36" t="s">
        <v>713</v>
      </c>
      <c r="D144" s="37" t="s">
        <v>523</v>
      </c>
      <c r="E144" s="48">
        <v>720.23751800000025</v>
      </c>
      <c r="F144" s="274"/>
      <c r="G144" s="39">
        <f t="shared" ref="G144:G183" si="20">E144*F144</f>
        <v>0</v>
      </c>
      <c r="H144" s="40">
        <v>1.2E-2</v>
      </c>
      <c r="I144" s="41">
        <f t="shared" ref="I144:I183" si="21">E144*H144</f>
        <v>8.6428502160000029</v>
      </c>
      <c r="J144" s="42" t="s">
        <v>714</v>
      </c>
    </row>
    <row r="145" spans="1:10" s="1" customFormat="1" ht="38.4">
      <c r="A145" s="32">
        <f t="shared" ref="A145:A183" si="22">A144+1</f>
        <v>114</v>
      </c>
      <c r="B145" s="35" t="s">
        <v>715</v>
      </c>
      <c r="C145" s="36" t="s">
        <v>716</v>
      </c>
      <c r="D145" s="37" t="s">
        <v>523</v>
      </c>
      <c r="E145" s="48">
        <v>3.7584000000000004</v>
      </c>
      <c r="F145" s="274"/>
      <c r="G145" s="39">
        <f t="shared" si="20"/>
        <v>0</v>
      </c>
      <c r="H145" s="40">
        <v>0.50034380000000001</v>
      </c>
      <c r="I145" s="41">
        <f t="shared" si="21"/>
        <v>1.8804921379200001</v>
      </c>
      <c r="J145" s="42" t="s">
        <v>508</v>
      </c>
    </row>
    <row r="146" spans="1:10" s="1" customFormat="1" ht="38.4">
      <c r="A146" s="32">
        <f t="shared" si="22"/>
        <v>115</v>
      </c>
      <c r="B146" s="35" t="s">
        <v>717</v>
      </c>
      <c r="C146" s="36" t="s">
        <v>718</v>
      </c>
      <c r="D146" s="37" t="s">
        <v>278</v>
      </c>
      <c r="E146" s="40">
        <v>0.46980000000000005</v>
      </c>
      <c r="F146" s="274"/>
      <c r="G146" s="39">
        <f t="shared" si="20"/>
        <v>0</v>
      </c>
      <c r="H146" s="40">
        <v>1.8013110240000001</v>
      </c>
      <c r="I146" s="41">
        <f t="shared" si="21"/>
        <v>0.84625591907520015</v>
      </c>
      <c r="J146" s="42" t="s">
        <v>508</v>
      </c>
    </row>
    <row r="147" spans="1:10" s="1" customFormat="1" ht="19.2">
      <c r="A147" s="32">
        <f t="shared" si="22"/>
        <v>116</v>
      </c>
      <c r="B147" s="35" t="s">
        <v>719</v>
      </c>
      <c r="C147" s="36" t="s">
        <v>720</v>
      </c>
      <c r="D147" s="37" t="s">
        <v>555</v>
      </c>
      <c r="E147" s="38">
        <v>6</v>
      </c>
      <c r="F147" s="274"/>
      <c r="G147" s="39">
        <f t="shared" si="20"/>
        <v>0</v>
      </c>
      <c r="H147" s="40">
        <v>9.8504240000000007E-2</v>
      </c>
      <c r="I147" s="41">
        <f t="shared" si="21"/>
        <v>0.59102544000000001</v>
      </c>
      <c r="J147" s="42" t="s">
        <v>508</v>
      </c>
    </row>
    <row r="148" spans="1:10" s="1" customFormat="1" ht="9.6">
      <c r="A148" s="32">
        <f t="shared" si="22"/>
        <v>117</v>
      </c>
      <c r="B148" s="35" t="s">
        <v>721</v>
      </c>
      <c r="C148" s="36" t="s">
        <v>722</v>
      </c>
      <c r="D148" s="37" t="s">
        <v>542</v>
      </c>
      <c r="E148" s="45">
        <v>3.6</v>
      </c>
      <c r="F148" s="274"/>
      <c r="G148" s="39">
        <f t="shared" si="20"/>
        <v>0</v>
      </c>
      <c r="H148" s="40">
        <v>6.5825800000000004E-2</v>
      </c>
      <c r="I148" s="41">
        <f t="shared" si="21"/>
        <v>0.23697288000000002</v>
      </c>
      <c r="J148" s="42" t="s">
        <v>508</v>
      </c>
    </row>
    <row r="149" spans="1:10" s="1" customFormat="1" ht="19.2">
      <c r="A149" s="32">
        <f t="shared" si="22"/>
        <v>118</v>
      </c>
      <c r="B149" s="35" t="s">
        <v>723</v>
      </c>
      <c r="C149" s="36" t="s">
        <v>724</v>
      </c>
      <c r="D149" s="37" t="s">
        <v>278</v>
      </c>
      <c r="E149" s="40">
        <v>1.0125</v>
      </c>
      <c r="F149" s="274"/>
      <c r="G149" s="39">
        <f t="shared" si="20"/>
        <v>0</v>
      </c>
      <c r="H149" s="40">
        <v>1.9518702719999999</v>
      </c>
      <c r="I149" s="41">
        <f t="shared" si="21"/>
        <v>1.9762686503999998</v>
      </c>
      <c r="J149" s="42" t="s">
        <v>508</v>
      </c>
    </row>
    <row r="150" spans="1:10" s="1" customFormat="1" ht="9.6">
      <c r="A150" s="32">
        <f t="shared" si="22"/>
        <v>119</v>
      </c>
      <c r="B150" s="35" t="s">
        <v>725</v>
      </c>
      <c r="C150" s="36" t="s">
        <v>726</v>
      </c>
      <c r="D150" s="37" t="s">
        <v>278</v>
      </c>
      <c r="E150" s="40">
        <v>3.4558124999999995</v>
      </c>
      <c r="F150" s="274"/>
      <c r="G150" s="39">
        <f t="shared" si="20"/>
        <v>0</v>
      </c>
      <c r="H150" s="40">
        <v>2.151311024</v>
      </c>
      <c r="I150" s="41">
        <f t="shared" si="21"/>
        <v>7.4345275281269991</v>
      </c>
      <c r="J150" s="42" t="s">
        <v>508</v>
      </c>
    </row>
    <row r="151" spans="1:10" s="1" customFormat="1" ht="9.6">
      <c r="A151" s="32">
        <f t="shared" si="22"/>
        <v>120</v>
      </c>
      <c r="B151" s="35" t="s">
        <v>727</v>
      </c>
      <c r="C151" s="36" t="s">
        <v>728</v>
      </c>
      <c r="D151" s="37" t="s">
        <v>555</v>
      </c>
      <c r="E151" s="38">
        <v>28</v>
      </c>
      <c r="F151" s="274"/>
      <c r="G151" s="39">
        <f t="shared" si="20"/>
        <v>0</v>
      </c>
      <c r="H151" s="40">
        <v>2.5700000000000001E-2</v>
      </c>
      <c r="I151" s="41">
        <f t="shared" si="21"/>
        <v>0.71960000000000002</v>
      </c>
      <c r="J151" s="42" t="s">
        <v>508</v>
      </c>
    </row>
    <row r="152" spans="1:10" s="1" customFormat="1" ht="9.6">
      <c r="A152" s="32">
        <f t="shared" si="22"/>
        <v>121</v>
      </c>
      <c r="B152" s="35" t="s">
        <v>715</v>
      </c>
      <c r="C152" s="36" t="s">
        <v>729</v>
      </c>
      <c r="D152" s="37" t="s">
        <v>523</v>
      </c>
      <c r="E152" s="48">
        <v>1.1550000000000002</v>
      </c>
      <c r="F152" s="274"/>
      <c r="G152" s="39">
        <f t="shared" si="20"/>
        <v>0</v>
      </c>
      <c r="H152" s="40">
        <v>0.50034380000000001</v>
      </c>
      <c r="I152" s="41">
        <f t="shared" si="21"/>
        <v>0.57789708900000014</v>
      </c>
      <c r="J152" s="42" t="s">
        <v>508</v>
      </c>
    </row>
    <row r="153" spans="1:10" s="1" customFormat="1" ht="9.6">
      <c r="A153" s="32">
        <f t="shared" si="22"/>
        <v>122</v>
      </c>
      <c r="B153" s="35" t="s">
        <v>730</v>
      </c>
      <c r="C153" s="36" t="s">
        <v>731</v>
      </c>
      <c r="D153" s="37" t="s">
        <v>278</v>
      </c>
      <c r="E153" s="40">
        <v>0.48998999999999993</v>
      </c>
      <c r="F153" s="274"/>
      <c r="G153" s="39">
        <f t="shared" si="20"/>
        <v>0</v>
      </c>
      <c r="H153" s="40">
        <v>1.8014210400000001</v>
      </c>
      <c r="I153" s="41">
        <f t="shared" si="21"/>
        <v>0.88267829538959997</v>
      </c>
      <c r="J153" s="42" t="s">
        <v>508</v>
      </c>
    </row>
    <row r="154" spans="1:10" s="1" customFormat="1" ht="9.6">
      <c r="A154" s="32">
        <f t="shared" si="22"/>
        <v>123</v>
      </c>
      <c r="B154" s="35" t="s">
        <v>732</v>
      </c>
      <c r="C154" s="36" t="s">
        <v>733</v>
      </c>
      <c r="D154" s="37" t="s">
        <v>542</v>
      </c>
      <c r="E154" s="45">
        <v>2.2000000000000002</v>
      </c>
      <c r="F154" s="274"/>
      <c r="G154" s="39">
        <f t="shared" si="20"/>
        <v>0</v>
      </c>
      <c r="H154" s="40">
        <v>8.9999999999999993E-3</v>
      </c>
      <c r="I154" s="41">
        <f t="shared" si="21"/>
        <v>1.9800000000000002E-2</v>
      </c>
      <c r="J154" s="42" t="s">
        <v>508</v>
      </c>
    </row>
    <row r="155" spans="1:10" s="1" customFormat="1" ht="9.6">
      <c r="A155" s="32">
        <f t="shared" si="22"/>
        <v>124</v>
      </c>
      <c r="B155" s="35" t="s">
        <v>734</v>
      </c>
      <c r="C155" s="36" t="s">
        <v>735</v>
      </c>
      <c r="D155" s="37" t="s">
        <v>555</v>
      </c>
      <c r="E155" s="38">
        <v>1</v>
      </c>
      <c r="F155" s="274"/>
      <c r="G155" s="39">
        <f t="shared" si="20"/>
        <v>0</v>
      </c>
      <c r="H155" s="40">
        <v>0.27736603200000004</v>
      </c>
      <c r="I155" s="41">
        <f t="shared" si="21"/>
        <v>0.27736603200000004</v>
      </c>
      <c r="J155" s="42" t="s">
        <v>508</v>
      </c>
    </row>
    <row r="156" spans="1:10" s="1" customFormat="1" ht="9.6">
      <c r="A156" s="32">
        <f t="shared" si="22"/>
        <v>125</v>
      </c>
      <c r="B156" s="35" t="s">
        <v>736</v>
      </c>
      <c r="C156" s="36" t="s">
        <v>737</v>
      </c>
      <c r="D156" s="37" t="s">
        <v>555</v>
      </c>
      <c r="E156" s="38">
        <v>2</v>
      </c>
      <c r="F156" s="274"/>
      <c r="G156" s="39">
        <f t="shared" si="20"/>
        <v>0</v>
      </c>
      <c r="H156" s="40">
        <v>0.20200000000000001</v>
      </c>
      <c r="I156" s="41">
        <f t="shared" si="21"/>
        <v>0.40400000000000003</v>
      </c>
      <c r="J156" s="42" t="s">
        <v>508</v>
      </c>
    </row>
    <row r="157" spans="1:10" s="1" customFormat="1" ht="9.6">
      <c r="A157" s="32">
        <f t="shared" si="22"/>
        <v>126</v>
      </c>
      <c r="B157" s="35" t="s">
        <v>738</v>
      </c>
      <c r="C157" s="36" t="s">
        <v>739</v>
      </c>
      <c r="D157" s="37" t="s">
        <v>555</v>
      </c>
      <c r="E157" s="38">
        <v>8</v>
      </c>
      <c r="F157" s="274"/>
      <c r="G157" s="39">
        <f t="shared" si="20"/>
        <v>0</v>
      </c>
      <c r="H157" s="40">
        <v>0.08</v>
      </c>
      <c r="I157" s="41">
        <f t="shared" si="21"/>
        <v>0.64</v>
      </c>
      <c r="J157" s="42" t="s">
        <v>508</v>
      </c>
    </row>
    <row r="158" spans="1:10" s="1" customFormat="1" ht="9.6">
      <c r="A158" s="32">
        <f t="shared" si="22"/>
        <v>127</v>
      </c>
      <c r="B158" s="35" t="s">
        <v>734</v>
      </c>
      <c r="C158" s="36" t="s">
        <v>740</v>
      </c>
      <c r="D158" s="37" t="s">
        <v>555</v>
      </c>
      <c r="E158" s="38">
        <v>1</v>
      </c>
      <c r="F158" s="274"/>
      <c r="G158" s="39">
        <f t="shared" si="20"/>
        <v>0</v>
      </c>
      <c r="H158" s="40">
        <v>0.27736603200000004</v>
      </c>
      <c r="I158" s="41">
        <f t="shared" si="21"/>
        <v>0.27736603200000004</v>
      </c>
      <c r="J158" s="42" t="s">
        <v>508</v>
      </c>
    </row>
    <row r="159" spans="1:10" s="1" customFormat="1" ht="9.6">
      <c r="A159" s="32">
        <f t="shared" si="22"/>
        <v>128</v>
      </c>
      <c r="B159" s="35" t="s">
        <v>734</v>
      </c>
      <c r="C159" s="36" t="s">
        <v>741</v>
      </c>
      <c r="D159" s="37" t="s">
        <v>555</v>
      </c>
      <c r="E159" s="38">
        <v>1</v>
      </c>
      <c r="F159" s="274"/>
      <c r="G159" s="39">
        <f t="shared" si="20"/>
        <v>0</v>
      </c>
      <c r="H159" s="40">
        <v>0.27736603200000004</v>
      </c>
      <c r="I159" s="41">
        <f t="shared" si="21"/>
        <v>0.27736603200000004</v>
      </c>
      <c r="J159" s="42" t="s">
        <v>508</v>
      </c>
    </row>
    <row r="160" spans="1:10" s="1" customFormat="1" ht="9.6">
      <c r="A160" s="32">
        <f t="shared" si="22"/>
        <v>129</v>
      </c>
      <c r="B160" s="35" t="s">
        <v>742</v>
      </c>
      <c r="C160" s="36" t="s">
        <v>743</v>
      </c>
      <c r="D160" s="37" t="s">
        <v>278</v>
      </c>
      <c r="E160" s="40">
        <v>0.15</v>
      </c>
      <c r="F160" s="274"/>
      <c r="G160" s="39">
        <f t="shared" si="20"/>
        <v>0</v>
      </c>
      <c r="H160" s="40">
        <v>1.7</v>
      </c>
      <c r="I160" s="41">
        <f t="shared" si="21"/>
        <v>0.255</v>
      </c>
      <c r="J160" s="42" t="s">
        <v>508</v>
      </c>
    </row>
    <row r="161" spans="1:10" s="1" customFormat="1" ht="9.6">
      <c r="A161" s="32">
        <f t="shared" si="22"/>
        <v>130</v>
      </c>
      <c r="B161" s="35" t="s">
        <v>744</v>
      </c>
      <c r="C161" s="36" t="s">
        <v>745</v>
      </c>
      <c r="D161" s="37" t="s">
        <v>542</v>
      </c>
      <c r="E161" s="45">
        <v>0.4</v>
      </c>
      <c r="F161" s="274"/>
      <c r="G161" s="39">
        <f t="shared" si="20"/>
        <v>0</v>
      </c>
      <c r="H161" s="40">
        <v>4.20658E-2</v>
      </c>
      <c r="I161" s="41">
        <f t="shared" si="21"/>
        <v>1.6826320000000002E-2</v>
      </c>
      <c r="J161" s="42" t="s">
        <v>508</v>
      </c>
    </row>
    <row r="162" spans="1:10" s="1" customFormat="1" ht="9.6">
      <c r="A162" s="32">
        <f t="shared" si="22"/>
        <v>131</v>
      </c>
      <c r="B162" s="35" t="s">
        <v>744</v>
      </c>
      <c r="C162" s="36" t="s">
        <v>746</v>
      </c>
      <c r="D162" s="37" t="s">
        <v>542</v>
      </c>
      <c r="E162" s="45">
        <v>0.4</v>
      </c>
      <c r="F162" s="274"/>
      <c r="G162" s="39">
        <f t="shared" si="20"/>
        <v>0</v>
      </c>
      <c r="H162" s="40">
        <v>4.20658E-2</v>
      </c>
      <c r="I162" s="41">
        <f t="shared" si="21"/>
        <v>1.6826320000000002E-2</v>
      </c>
      <c r="J162" s="42" t="s">
        <v>508</v>
      </c>
    </row>
    <row r="163" spans="1:10" s="1" customFormat="1" ht="9.6">
      <c r="A163" s="32">
        <f t="shared" si="22"/>
        <v>132</v>
      </c>
      <c r="B163" s="35" t="s">
        <v>747</v>
      </c>
      <c r="C163" s="36" t="s">
        <v>748</v>
      </c>
      <c r="D163" s="37" t="s">
        <v>278</v>
      </c>
      <c r="E163" s="40">
        <v>0.21600000000000003</v>
      </c>
      <c r="F163" s="274"/>
      <c r="G163" s="39">
        <f t="shared" si="20"/>
        <v>0</v>
      </c>
      <c r="H163" s="40">
        <v>1.9521223919999999</v>
      </c>
      <c r="I163" s="41">
        <f t="shared" si="21"/>
        <v>0.42165843667200004</v>
      </c>
      <c r="J163" s="42" t="s">
        <v>508</v>
      </c>
    </row>
    <row r="164" spans="1:10" s="1" customFormat="1" ht="9.6">
      <c r="A164" s="32">
        <f t="shared" si="22"/>
        <v>133</v>
      </c>
      <c r="B164" s="35" t="s">
        <v>747</v>
      </c>
      <c r="C164" s="36" t="s">
        <v>749</v>
      </c>
      <c r="D164" s="37" t="s">
        <v>278</v>
      </c>
      <c r="E164" s="40">
        <v>0.15300000000000002</v>
      </c>
      <c r="F164" s="274"/>
      <c r="G164" s="39">
        <f t="shared" si="20"/>
        <v>0</v>
      </c>
      <c r="H164" s="40">
        <v>1.9521223919999999</v>
      </c>
      <c r="I164" s="41">
        <f t="shared" si="21"/>
        <v>0.29867472597600003</v>
      </c>
      <c r="J164" s="42" t="s">
        <v>508</v>
      </c>
    </row>
    <row r="165" spans="1:10" s="1" customFormat="1" ht="9.6">
      <c r="A165" s="32">
        <f t="shared" si="22"/>
        <v>134</v>
      </c>
      <c r="B165" s="35" t="s">
        <v>717</v>
      </c>
      <c r="C165" s="36" t="s">
        <v>750</v>
      </c>
      <c r="D165" s="37" t="s">
        <v>278</v>
      </c>
      <c r="E165" s="40">
        <v>2.8759580000000002</v>
      </c>
      <c r="F165" s="274"/>
      <c r="G165" s="39">
        <f t="shared" si="20"/>
        <v>0</v>
      </c>
      <c r="H165" s="40">
        <v>1.8013110240000001</v>
      </c>
      <c r="I165" s="41">
        <f t="shared" si="21"/>
        <v>5.1804948499609926</v>
      </c>
      <c r="J165" s="42" t="s">
        <v>508</v>
      </c>
    </row>
    <row r="166" spans="1:10" s="1" customFormat="1" ht="19.2">
      <c r="A166" s="32">
        <f t="shared" si="22"/>
        <v>135</v>
      </c>
      <c r="B166" s="35" t="s">
        <v>751</v>
      </c>
      <c r="C166" s="36" t="s">
        <v>752</v>
      </c>
      <c r="D166" s="37" t="s">
        <v>278</v>
      </c>
      <c r="E166" s="40">
        <v>2.8711799999999998</v>
      </c>
      <c r="F166" s="274"/>
      <c r="G166" s="39">
        <f t="shared" si="20"/>
        <v>0</v>
      </c>
      <c r="H166" s="40">
        <v>2.2999999999999998</v>
      </c>
      <c r="I166" s="41">
        <f t="shared" si="21"/>
        <v>6.6037139999999992</v>
      </c>
      <c r="J166" s="42" t="s">
        <v>508</v>
      </c>
    </row>
    <row r="167" spans="1:10" s="1" customFormat="1" ht="9.6">
      <c r="A167" s="32">
        <f t="shared" si="22"/>
        <v>136</v>
      </c>
      <c r="B167" s="35" t="s">
        <v>738</v>
      </c>
      <c r="C167" s="36" t="s">
        <v>753</v>
      </c>
      <c r="D167" s="37" t="s">
        <v>555</v>
      </c>
      <c r="E167" s="38">
        <v>1</v>
      </c>
      <c r="F167" s="274"/>
      <c r="G167" s="39">
        <f t="shared" si="20"/>
        <v>0</v>
      </c>
      <c r="H167" s="40">
        <v>0.08</v>
      </c>
      <c r="I167" s="41">
        <f t="shared" si="21"/>
        <v>0.08</v>
      </c>
      <c r="J167" s="42" t="s">
        <v>508</v>
      </c>
    </row>
    <row r="168" spans="1:10" s="1" customFormat="1" ht="9.6">
      <c r="A168" s="32">
        <f t="shared" si="22"/>
        <v>137</v>
      </c>
      <c r="B168" s="35" t="s">
        <v>734</v>
      </c>
      <c r="C168" s="36" t="s">
        <v>754</v>
      </c>
      <c r="D168" s="37" t="s">
        <v>555</v>
      </c>
      <c r="E168" s="38">
        <v>1</v>
      </c>
      <c r="F168" s="274"/>
      <c r="G168" s="39">
        <f t="shared" si="20"/>
        <v>0</v>
      </c>
      <c r="H168" s="40">
        <v>0.27736603200000004</v>
      </c>
      <c r="I168" s="41">
        <f t="shared" si="21"/>
        <v>0.27736603200000004</v>
      </c>
      <c r="J168" s="42" t="s">
        <v>508</v>
      </c>
    </row>
    <row r="169" spans="1:10" s="1" customFormat="1" ht="9.6">
      <c r="A169" s="32">
        <f t="shared" si="22"/>
        <v>138</v>
      </c>
      <c r="B169" s="35" t="s">
        <v>755</v>
      </c>
      <c r="C169" s="36" t="s">
        <v>756</v>
      </c>
      <c r="D169" s="37" t="s">
        <v>542</v>
      </c>
      <c r="E169" s="48">
        <v>3.37</v>
      </c>
      <c r="F169" s="274"/>
      <c r="G169" s="39">
        <f t="shared" si="20"/>
        <v>0</v>
      </c>
      <c r="H169" s="40">
        <v>4.4052399999999999E-2</v>
      </c>
      <c r="I169" s="41">
        <f t="shared" si="21"/>
        <v>0.148456588</v>
      </c>
      <c r="J169" s="42" t="s">
        <v>508</v>
      </c>
    </row>
    <row r="170" spans="1:10" s="1" customFormat="1" ht="19.2">
      <c r="A170" s="32">
        <f t="shared" si="22"/>
        <v>139</v>
      </c>
      <c r="B170" s="35" t="s">
        <v>757</v>
      </c>
      <c r="C170" s="36" t="s">
        <v>758</v>
      </c>
      <c r="D170" s="37" t="s">
        <v>523</v>
      </c>
      <c r="E170" s="48">
        <v>174.65000799999999</v>
      </c>
      <c r="F170" s="274"/>
      <c r="G170" s="39">
        <f t="shared" si="20"/>
        <v>0</v>
      </c>
      <c r="H170" s="40">
        <v>5.8999999999999997E-2</v>
      </c>
      <c r="I170" s="41">
        <f t="shared" si="21"/>
        <v>10.304350471999999</v>
      </c>
      <c r="J170" s="42" t="s">
        <v>508</v>
      </c>
    </row>
    <row r="171" spans="1:10" s="1" customFormat="1" ht="9.6">
      <c r="A171" s="32">
        <f t="shared" si="22"/>
        <v>140</v>
      </c>
      <c r="B171" s="35" t="s">
        <v>759</v>
      </c>
      <c r="C171" s="36" t="s">
        <v>760</v>
      </c>
      <c r="D171" s="37" t="s">
        <v>523</v>
      </c>
      <c r="E171" s="48">
        <v>68.805200000000013</v>
      </c>
      <c r="F171" s="274"/>
      <c r="G171" s="39">
        <f t="shared" si="20"/>
        <v>0</v>
      </c>
      <c r="H171" s="40">
        <v>6.0999999999999999E-2</v>
      </c>
      <c r="I171" s="41">
        <f t="shared" si="21"/>
        <v>4.197117200000001</v>
      </c>
      <c r="J171" s="42" t="s">
        <v>508</v>
      </c>
    </row>
    <row r="172" spans="1:10" s="1" customFormat="1" ht="19.2">
      <c r="A172" s="32">
        <f t="shared" si="22"/>
        <v>141</v>
      </c>
      <c r="B172" s="35" t="s">
        <v>761</v>
      </c>
      <c r="C172" s="36" t="s">
        <v>762</v>
      </c>
      <c r="D172" s="37" t="s">
        <v>523</v>
      </c>
      <c r="E172" s="48">
        <v>68.805200000000013</v>
      </c>
      <c r="F172" s="274"/>
      <c r="G172" s="39">
        <f t="shared" si="20"/>
        <v>0</v>
      </c>
      <c r="H172" s="40">
        <v>2.1118496E-2</v>
      </c>
      <c r="I172" s="41">
        <f t="shared" si="21"/>
        <v>1.4530623409792003</v>
      </c>
      <c r="J172" s="42" t="s">
        <v>508</v>
      </c>
    </row>
    <row r="173" spans="1:10" s="1" customFormat="1" ht="9.6">
      <c r="A173" s="32">
        <f t="shared" si="22"/>
        <v>142</v>
      </c>
      <c r="B173" s="35" t="s">
        <v>759</v>
      </c>
      <c r="C173" s="36" t="s">
        <v>763</v>
      </c>
      <c r="D173" s="37" t="s">
        <v>523</v>
      </c>
      <c r="E173" s="48">
        <v>49.216000000000001</v>
      </c>
      <c r="F173" s="274"/>
      <c r="G173" s="39">
        <f t="shared" si="20"/>
        <v>0</v>
      </c>
      <c r="H173" s="40">
        <v>6.0999999999999999E-2</v>
      </c>
      <c r="I173" s="41">
        <f t="shared" si="21"/>
        <v>3.002176</v>
      </c>
      <c r="J173" s="42" t="s">
        <v>508</v>
      </c>
    </row>
    <row r="174" spans="1:10" s="1" customFormat="1" ht="19.2">
      <c r="A174" s="32">
        <f t="shared" si="22"/>
        <v>143</v>
      </c>
      <c r="B174" s="35" t="s">
        <v>761</v>
      </c>
      <c r="C174" s="36" t="s">
        <v>764</v>
      </c>
      <c r="D174" s="37" t="s">
        <v>523</v>
      </c>
      <c r="E174" s="48">
        <v>49.216000000000001</v>
      </c>
      <c r="F174" s="274"/>
      <c r="G174" s="39">
        <f t="shared" si="20"/>
        <v>0</v>
      </c>
      <c r="H174" s="40">
        <v>2.1118496E-2</v>
      </c>
      <c r="I174" s="41">
        <f t="shared" si="21"/>
        <v>1.039367899136</v>
      </c>
      <c r="J174" s="42" t="s">
        <v>508</v>
      </c>
    </row>
    <row r="175" spans="1:10" s="1" customFormat="1" ht="9.6">
      <c r="A175" s="32">
        <f t="shared" si="22"/>
        <v>144</v>
      </c>
      <c r="B175" s="35" t="s">
        <v>759</v>
      </c>
      <c r="C175" s="36" t="s">
        <v>765</v>
      </c>
      <c r="D175" s="37" t="s">
        <v>523</v>
      </c>
      <c r="E175" s="48">
        <v>45.649250000000002</v>
      </c>
      <c r="F175" s="274"/>
      <c r="G175" s="39">
        <f t="shared" si="20"/>
        <v>0</v>
      </c>
      <c r="H175" s="40">
        <v>6.0999999999999999E-2</v>
      </c>
      <c r="I175" s="41">
        <f t="shared" si="21"/>
        <v>2.7846042500000001</v>
      </c>
      <c r="J175" s="42" t="s">
        <v>508</v>
      </c>
    </row>
    <row r="176" spans="1:10" s="1" customFormat="1" ht="19.2">
      <c r="A176" s="32">
        <f t="shared" si="22"/>
        <v>145</v>
      </c>
      <c r="B176" s="35" t="s">
        <v>761</v>
      </c>
      <c r="C176" s="36" t="s">
        <v>766</v>
      </c>
      <c r="D176" s="37" t="s">
        <v>523</v>
      </c>
      <c r="E176" s="48">
        <v>45.649250000000002</v>
      </c>
      <c r="F176" s="274"/>
      <c r="G176" s="39">
        <f t="shared" si="20"/>
        <v>0</v>
      </c>
      <c r="H176" s="40">
        <v>2.1118496E-2</v>
      </c>
      <c r="I176" s="41">
        <f t="shared" si="21"/>
        <v>0.96404350352800006</v>
      </c>
      <c r="J176" s="42" t="s">
        <v>508</v>
      </c>
    </row>
    <row r="177" spans="1:10" s="1" customFormat="1" ht="9.6">
      <c r="A177" s="32">
        <f t="shared" si="22"/>
        <v>146</v>
      </c>
      <c r="B177" s="35" t="s">
        <v>767</v>
      </c>
      <c r="C177" s="36" t="s">
        <v>768</v>
      </c>
      <c r="D177" s="37" t="s">
        <v>523</v>
      </c>
      <c r="E177" s="48">
        <v>395.82816899999995</v>
      </c>
      <c r="F177" s="274"/>
      <c r="G177" s="39">
        <f t="shared" si="20"/>
        <v>0</v>
      </c>
      <c r="H177" s="40">
        <v>6.0000000000000001E-3</v>
      </c>
      <c r="I177" s="41">
        <f t="shared" si="21"/>
        <v>2.3749690139999999</v>
      </c>
      <c r="J177" s="42" t="s">
        <v>508</v>
      </c>
    </row>
    <row r="178" spans="1:10" s="1" customFormat="1" ht="19.2">
      <c r="A178" s="32">
        <f t="shared" si="22"/>
        <v>147</v>
      </c>
      <c r="B178" s="35" t="s">
        <v>769</v>
      </c>
      <c r="C178" s="36" t="s">
        <v>770</v>
      </c>
      <c r="D178" s="37" t="s">
        <v>278</v>
      </c>
      <c r="E178" s="45">
        <v>2.5</v>
      </c>
      <c r="F178" s="274"/>
      <c r="G178" s="39">
        <f t="shared" si="20"/>
        <v>0</v>
      </c>
      <c r="H178" s="40">
        <v>2.4008205359999999</v>
      </c>
      <c r="I178" s="41">
        <f t="shared" si="21"/>
        <v>6.0020513399999995</v>
      </c>
      <c r="J178" s="42" t="s">
        <v>508</v>
      </c>
    </row>
    <row r="179" spans="1:10" s="1" customFormat="1" ht="19.2">
      <c r="A179" s="32">
        <f t="shared" si="22"/>
        <v>148</v>
      </c>
      <c r="B179" s="35" t="s">
        <v>769</v>
      </c>
      <c r="C179" s="36" t="s">
        <v>771</v>
      </c>
      <c r="D179" s="37" t="s">
        <v>278</v>
      </c>
      <c r="E179" s="38">
        <v>2</v>
      </c>
      <c r="F179" s="274"/>
      <c r="G179" s="39">
        <f t="shared" si="20"/>
        <v>0</v>
      </c>
      <c r="H179" s="40">
        <v>2.4008205359999999</v>
      </c>
      <c r="I179" s="41">
        <f t="shared" si="21"/>
        <v>4.8016410719999998</v>
      </c>
      <c r="J179" s="42" t="s">
        <v>508</v>
      </c>
    </row>
    <row r="180" spans="1:10" s="1" customFormat="1" ht="9.6">
      <c r="A180" s="32">
        <f t="shared" si="22"/>
        <v>149</v>
      </c>
      <c r="B180" s="35" t="s">
        <v>772</v>
      </c>
      <c r="C180" s="36" t="s">
        <v>773</v>
      </c>
      <c r="D180" s="37" t="s">
        <v>574</v>
      </c>
      <c r="E180" s="40">
        <v>75.906999999999996</v>
      </c>
      <c r="F180" s="274"/>
      <c r="G180" s="39">
        <f t="shared" si="20"/>
        <v>0</v>
      </c>
      <c r="H180" s="40">
        <v>0</v>
      </c>
      <c r="I180" s="41">
        <f t="shared" si="21"/>
        <v>0</v>
      </c>
      <c r="J180" s="42" t="s">
        <v>508</v>
      </c>
    </row>
    <row r="181" spans="1:10" s="1" customFormat="1" ht="9.6">
      <c r="A181" s="32">
        <f t="shared" si="22"/>
        <v>150</v>
      </c>
      <c r="B181" s="35" t="s">
        <v>774</v>
      </c>
      <c r="C181" s="36" t="s">
        <v>775</v>
      </c>
      <c r="D181" s="37" t="s">
        <v>574</v>
      </c>
      <c r="E181" s="40">
        <v>75.906999999999996</v>
      </c>
      <c r="F181" s="274"/>
      <c r="G181" s="39">
        <f t="shared" si="20"/>
        <v>0</v>
      </c>
      <c r="H181" s="40">
        <v>0</v>
      </c>
      <c r="I181" s="41">
        <f t="shared" si="21"/>
        <v>0</v>
      </c>
      <c r="J181" s="42" t="s">
        <v>508</v>
      </c>
    </row>
    <row r="182" spans="1:10" s="1" customFormat="1" ht="9.6">
      <c r="A182" s="32">
        <f t="shared" si="22"/>
        <v>151</v>
      </c>
      <c r="B182" s="35" t="s">
        <v>776</v>
      </c>
      <c r="C182" s="36" t="s">
        <v>777</v>
      </c>
      <c r="D182" s="37" t="s">
        <v>574</v>
      </c>
      <c r="E182" s="40">
        <v>1518.1399999999999</v>
      </c>
      <c r="F182" s="274"/>
      <c r="G182" s="39">
        <f t="shared" si="20"/>
        <v>0</v>
      </c>
      <c r="H182" s="40">
        <v>0</v>
      </c>
      <c r="I182" s="41">
        <f t="shared" si="21"/>
        <v>0</v>
      </c>
      <c r="J182" s="42" t="s">
        <v>508</v>
      </c>
    </row>
    <row r="183" spans="1:10" s="1" customFormat="1" ht="9.6">
      <c r="A183" s="32">
        <f t="shared" si="22"/>
        <v>152</v>
      </c>
      <c r="B183" s="35" t="s">
        <v>778</v>
      </c>
      <c r="C183" s="36" t="s">
        <v>779</v>
      </c>
      <c r="D183" s="37" t="s">
        <v>574</v>
      </c>
      <c r="E183" s="40">
        <v>75.906999999999996</v>
      </c>
      <c r="F183" s="274"/>
      <c r="G183" s="39">
        <f t="shared" si="20"/>
        <v>0</v>
      </c>
      <c r="H183" s="40">
        <v>0</v>
      </c>
      <c r="I183" s="41">
        <f t="shared" si="21"/>
        <v>0</v>
      </c>
      <c r="J183" s="42" t="s">
        <v>508</v>
      </c>
    </row>
    <row r="184" spans="1:10" s="17" customFormat="1" ht="10.199999999999999">
      <c r="A184" s="56"/>
      <c r="B184" s="57">
        <v>96</v>
      </c>
      <c r="C184" s="58" t="s">
        <v>318</v>
      </c>
      <c r="D184" s="59"/>
      <c r="E184" s="59"/>
      <c r="F184" s="60"/>
      <c r="G184" s="61">
        <f>SUM(G144:G183)</f>
        <v>0</v>
      </c>
      <c r="H184" s="62"/>
      <c r="I184" s="63">
        <f>SUM(I144:I183)</f>
        <v>75.906866616163995</v>
      </c>
      <c r="J184" s="64"/>
    </row>
    <row r="185" spans="1:10" s="17" customFormat="1" ht="10.199999999999999">
      <c r="A185" s="26"/>
      <c r="B185" s="27" t="s">
        <v>780</v>
      </c>
      <c r="C185" s="28" t="s">
        <v>781</v>
      </c>
      <c r="D185" s="25"/>
      <c r="E185" s="25"/>
      <c r="F185" s="29"/>
      <c r="G185" s="24"/>
      <c r="H185" s="30"/>
      <c r="I185" s="24"/>
      <c r="J185" s="31"/>
    </row>
    <row r="186" spans="1:10" s="1" customFormat="1" ht="9.6">
      <c r="A186" s="32">
        <f>A183+1</f>
        <v>153</v>
      </c>
      <c r="B186" s="35" t="s">
        <v>782</v>
      </c>
      <c r="C186" s="36" t="s">
        <v>783</v>
      </c>
      <c r="D186" s="37" t="s">
        <v>574</v>
      </c>
      <c r="E186" s="40">
        <v>95.406000000000006</v>
      </c>
      <c r="F186" s="274"/>
      <c r="G186" s="39">
        <f>E186*F186</f>
        <v>0</v>
      </c>
      <c r="H186" s="40">
        <v>0</v>
      </c>
      <c r="I186" s="41">
        <f>E186*H186</f>
        <v>0</v>
      </c>
      <c r="J186" s="42" t="s">
        <v>508</v>
      </c>
    </row>
    <row r="187" spans="1:10" s="17" customFormat="1" ht="10.8" thickBot="1">
      <c r="A187" s="49"/>
      <c r="B187" s="51">
        <v>99</v>
      </c>
      <c r="C187" s="52" t="s">
        <v>784</v>
      </c>
      <c r="D187" s="50"/>
      <c r="E187" s="50"/>
      <c r="F187" s="53"/>
      <c r="G187" s="65">
        <f>SUM(G186:G186)</f>
        <v>0</v>
      </c>
      <c r="H187" s="54"/>
      <c r="I187" s="66">
        <f>SUM(I186:I186)</f>
        <v>0</v>
      </c>
      <c r="J187" s="55"/>
    </row>
    <row r="188" spans="1:10" ht="13.8" thickBot="1">
      <c r="A188" s="67"/>
      <c r="B188" s="67"/>
      <c r="C188" s="67"/>
      <c r="D188" s="67"/>
      <c r="E188" s="67"/>
      <c r="F188" s="67"/>
      <c r="G188" s="67"/>
      <c r="H188" s="67"/>
      <c r="I188" s="67"/>
      <c r="J188" s="67"/>
    </row>
    <row r="189" spans="1:10" s="1" customFormat="1" ht="9.75" customHeight="1">
      <c r="A189" s="5" t="s">
        <v>5</v>
      </c>
      <c r="B189" s="259" t="s">
        <v>9</v>
      </c>
      <c r="C189" s="259" t="s">
        <v>11</v>
      </c>
      <c r="D189" s="259" t="s">
        <v>13</v>
      </c>
      <c r="E189" s="259" t="s">
        <v>15</v>
      </c>
      <c r="F189" s="260" t="s">
        <v>17</v>
      </c>
      <c r="G189" s="178"/>
      <c r="H189" s="259" t="s">
        <v>22</v>
      </c>
      <c r="I189" s="178"/>
      <c r="J189" s="257" t="s">
        <v>25</v>
      </c>
    </row>
    <row r="190" spans="1:10" s="1" customFormat="1" ht="9.75" customHeight="1">
      <c r="A190" s="6" t="s">
        <v>6</v>
      </c>
      <c r="B190" s="141"/>
      <c r="C190" s="141"/>
      <c r="D190" s="141"/>
      <c r="E190" s="141"/>
      <c r="F190" s="261"/>
      <c r="G190" s="139"/>
      <c r="H190" s="141"/>
      <c r="I190" s="139"/>
      <c r="J190" s="258"/>
    </row>
    <row r="191" spans="1:10" s="1" customFormat="1" ht="9.75" customHeight="1">
      <c r="A191" s="6" t="s">
        <v>7</v>
      </c>
      <c r="B191" s="141"/>
      <c r="C191" s="141"/>
      <c r="D191" s="141"/>
      <c r="E191" s="141"/>
      <c r="F191" s="9" t="s">
        <v>18</v>
      </c>
      <c r="G191" s="11" t="s">
        <v>20</v>
      </c>
      <c r="H191" s="13" t="s">
        <v>18</v>
      </c>
      <c r="I191" s="11" t="s">
        <v>20</v>
      </c>
      <c r="J191" s="258"/>
    </row>
    <row r="192" spans="1:10" s="1" customFormat="1" ht="9.75" customHeight="1" thickBot="1">
      <c r="A192" s="7" t="s">
        <v>8</v>
      </c>
      <c r="B192" s="8" t="s">
        <v>10</v>
      </c>
      <c r="C192" s="8" t="s">
        <v>12</v>
      </c>
      <c r="D192" s="8" t="s">
        <v>14</v>
      </c>
      <c r="E192" s="8" t="s">
        <v>16</v>
      </c>
      <c r="F192" s="10" t="s">
        <v>19</v>
      </c>
      <c r="G192" s="12" t="s">
        <v>21</v>
      </c>
      <c r="H192" s="14" t="s">
        <v>23</v>
      </c>
      <c r="I192" s="12" t="s">
        <v>24</v>
      </c>
      <c r="J192" s="15" t="s">
        <v>26</v>
      </c>
    </row>
    <row r="193" spans="1:10" s="17" customFormat="1" ht="10.199999999999999">
      <c r="A193" s="19"/>
      <c r="B193" s="18"/>
      <c r="C193" s="20" t="s">
        <v>319</v>
      </c>
      <c r="D193" s="18"/>
      <c r="E193" s="18"/>
      <c r="F193" s="21"/>
      <c r="H193" s="22"/>
      <c r="J193" s="23"/>
    </row>
    <row r="194" spans="1:10" s="17" customFormat="1" ht="10.199999999999999">
      <c r="A194" s="26"/>
      <c r="B194" s="27" t="s">
        <v>785</v>
      </c>
      <c r="C194" s="28" t="s">
        <v>786</v>
      </c>
      <c r="D194" s="25"/>
      <c r="E194" s="25"/>
      <c r="F194" s="29"/>
      <c r="G194" s="24"/>
      <c r="H194" s="30"/>
      <c r="I194" s="24"/>
      <c r="J194" s="31"/>
    </row>
    <row r="195" spans="1:10" s="1" customFormat="1" ht="9.6">
      <c r="A195" s="32">
        <f>A186+1</f>
        <v>154</v>
      </c>
      <c r="B195" s="35" t="s">
        <v>787</v>
      </c>
      <c r="C195" s="36" t="s">
        <v>788</v>
      </c>
      <c r="D195" s="37" t="s">
        <v>523</v>
      </c>
      <c r="E195" s="48">
        <v>28.711799999999997</v>
      </c>
      <c r="F195" s="274"/>
      <c r="G195" s="39">
        <f t="shared" ref="G195:G205" si="23">E195*F195</f>
        <v>0</v>
      </c>
      <c r="H195" s="40">
        <v>0</v>
      </c>
      <c r="I195" s="41">
        <f t="shared" ref="I195:I205" si="24">E195*H195</f>
        <v>0</v>
      </c>
      <c r="J195" s="42" t="s">
        <v>508</v>
      </c>
    </row>
    <row r="196" spans="1:10" s="1" customFormat="1" ht="9.6">
      <c r="A196" s="32">
        <f t="shared" ref="A196:A205" si="25">A195+1</f>
        <v>155</v>
      </c>
      <c r="B196" s="35" t="s">
        <v>789</v>
      </c>
      <c r="C196" s="36" t="s">
        <v>790</v>
      </c>
      <c r="D196" s="37" t="s">
        <v>574</v>
      </c>
      <c r="E196" s="40">
        <v>8.6135399999999977E-3</v>
      </c>
      <c r="F196" s="274"/>
      <c r="G196" s="39">
        <f t="shared" si="23"/>
        <v>0</v>
      </c>
      <c r="H196" s="40">
        <v>1</v>
      </c>
      <c r="I196" s="41">
        <f t="shared" si="24"/>
        <v>8.6135399999999977E-3</v>
      </c>
      <c r="J196" s="42" t="s">
        <v>508</v>
      </c>
    </row>
    <row r="197" spans="1:10" s="1" customFormat="1" ht="9.6">
      <c r="A197" s="32">
        <f t="shared" si="25"/>
        <v>156</v>
      </c>
      <c r="B197" s="35" t="s">
        <v>791</v>
      </c>
      <c r="C197" s="36" t="s">
        <v>792</v>
      </c>
      <c r="D197" s="37" t="s">
        <v>523</v>
      </c>
      <c r="E197" s="48">
        <v>28.711799999999997</v>
      </c>
      <c r="F197" s="274"/>
      <c r="G197" s="39">
        <f t="shared" si="23"/>
        <v>0</v>
      </c>
      <c r="H197" s="40">
        <v>8.9999999999999998E-4</v>
      </c>
      <c r="I197" s="41">
        <f t="shared" si="24"/>
        <v>2.5840619999999995E-2</v>
      </c>
      <c r="J197" s="42" t="s">
        <v>508</v>
      </c>
    </row>
    <row r="198" spans="1:10" s="1" customFormat="1" ht="9.6">
      <c r="A198" s="32">
        <f t="shared" si="25"/>
        <v>157</v>
      </c>
      <c r="B198" s="35" t="s">
        <v>793</v>
      </c>
      <c r="C198" s="36" t="s">
        <v>794</v>
      </c>
      <c r="D198" s="37" t="s">
        <v>523</v>
      </c>
      <c r="E198" s="48">
        <v>4.3067699999999993</v>
      </c>
      <c r="F198" s="274"/>
      <c r="G198" s="39">
        <f t="shared" si="23"/>
        <v>0</v>
      </c>
      <c r="H198" s="40">
        <v>4.5399999999999998E-3</v>
      </c>
      <c r="I198" s="41">
        <f t="shared" si="24"/>
        <v>1.9552735799999995E-2</v>
      </c>
      <c r="J198" s="42" t="s">
        <v>508</v>
      </c>
    </row>
    <row r="199" spans="1:10" s="1" customFormat="1" ht="19.2">
      <c r="A199" s="32">
        <f t="shared" si="25"/>
        <v>158</v>
      </c>
      <c r="B199" s="35" t="s">
        <v>795</v>
      </c>
      <c r="C199" s="36" t="s">
        <v>796</v>
      </c>
      <c r="D199" s="37" t="s">
        <v>523</v>
      </c>
      <c r="E199" s="48">
        <v>103.34319999999998</v>
      </c>
      <c r="F199" s="274"/>
      <c r="G199" s="39">
        <f t="shared" si="23"/>
        <v>0</v>
      </c>
      <c r="H199" s="40">
        <v>4.4119199999999997E-4</v>
      </c>
      <c r="I199" s="41">
        <f t="shared" si="24"/>
        <v>4.5594193094399986E-2</v>
      </c>
      <c r="J199" s="42" t="s">
        <v>508</v>
      </c>
    </row>
    <row r="200" spans="1:10" s="1" customFormat="1" ht="9.6">
      <c r="A200" s="32">
        <f t="shared" si="25"/>
        <v>159</v>
      </c>
      <c r="B200" s="35" t="s">
        <v>797</v>
      </c>
      <c r="C200" s="36" t="s">
        <v>798</v>
      </c>
      <c r="D200" s="37" t="s">
        <v>523</v>
      </c>
      <c r="E200" s="48">
        <v>124.01183999999998</v>
      </c>
      <c r="F200" s="274"/>
      <c r="G200" s="39">
        <f t="shared" si="23"/>
        <v>0</v>
      </c>
      <c r="H200" s="40">
        <v>8.0000000000000004E-4</v>
      </c>
      <c r="I200" s="41">
        <f t="shared" si="24"/>
        <v>9.9209471999999993E-2</v>
      </c>
      <c r="J200" s="42" t="s">
        <v>508</v>
      </c>
    </row>
    <row r="201" spans="1:10" s="1" customFormat="1" ht="67.2">
      <c r="A201" s="32">
        <f t="shared" si="25"/>
        <v>160</v>
      </c>
      <c r="B201" s="35" t="s">
        <v>799</v>
      </c>
      <c r="C201" s="36" t="s">
        <v>800</v>
      </c>
      <c r="D201" s="37" t="s">
        <v>523</v>
      </c>
      <c r="E201" s="48">
        <v>83.213700000000003</v>
      </c>
      <c r="F201" s="274"/>
      <c r="G201" s="39">
        <f t="shared" si="23"/>
        <v>0</v>
      </c>
      <c r="H201" s="40">
        <v>4.8641919999999998E-3</v>
      </c>
      <c r="I201" s="41">
        <f t="shared" si="24"/>
        <v>0.40476741383039999</v>
      </c>
      <c r="J201" s="42"/>
    </row>
    <row r="202" spans="1:10" s="1" customFormat="1" ht="9.6">
      <c r="A202" s="32">
        <f t="shared" si="25"/>
        <v>161</v>
      </c>
      <c r="B202" s="35" t="s">
        <v>801</v>
      </c>
      <c r="C202" s="36" t="s">
        <v>802</v>
      </c>
      <c r="D202" s="37" t="s">
        <v>523</v>
      </c>
      <c r="E202" s="48">
        <v>49.998800000000003</v>
      </c>
      <c r="F202" s="274"/>
      <c r="G202" s="39">
        <f t="shared" si="23"/>
        <v>0</v>
      </c>
      <c r="H202" s="40">
        <v>3.8970853999999999E-2</v>
      </c>
      <c r="I202" s="41">
        <f t="shared" si="24"/>
        <v>1.9484959349752</v>
      </c>
      <c r="J202" s="42" t="s">
        <v>508</v>
      </c>
    </row>
    <row r="203" spans="1:10" s="1" customFormat="1" ht="9.6">
      <c r="A203" s="32">
        <f t="shared" si="25"/>
        <v>162</v>
      </c>
      <c r="B203" s="35" t="s">
        <v>803</v>
      </c>
      <c r="C203" s="36" t="s">
        <v>804</v>
      </c>
      <c r="D203" s="37" t="s">
        <v>523</v>
      </c>
      <c r="E203" s="48">
        <v>35.716999999999999</v>
      </c>
      <c r="F203" s="274"/>
      <c r="G203" s="39">
        <f t="shared" si="23"/>
        <v>0</v>
      </c>
      <c r="H203" s="40">
        <v>4.9596063999999995E-2</v>
      </c>
      <c r="I203" s="41">
        <f t="shared" si="24"/>
        <v>1.7714226178879997</v>
      </c>
      <c r="J203" s="42" t="s">
        <v>508</v>
      </c>
    </row>
    <row r="204" spans="1:10" s="1" customFormat="1" ht="9.6">
      <c r="A204" s="32">
        <f t="shared" si="25"/>
        <v>163</v>
      </c>
      <c r="B204" s="35" t="s">
        <v>805</v>
      </c>
      <c r="C204" s="36" t="s">
        <v>806</v>
      </c>
      <c r="D204" s="37" t="s">
        <v>523</v>
      </c>
      <c r="E204" s="48">
        <v>22.252499999999998</v>
      </c>
      <c r="F204" s="274"/>
      <c r="G204" s="39">
        <f t="shared" si="23"/>
        <v>0</v>
      </c>
      <c r="H204" s="40">
        <v>2.8779334E-2</v>
      </c>
      <c r="I204" s="41">
        <f t="shared" si="24"/>
        <v>0.64041212983499995</v>
      </c>
      <c r="J204" s="42" t="s">
        <v>508</v>
      </c>
    </row>
    <row r="205" spans="1:10" s="1" customFormat="1" ht="9.6">
      <c r="A205" s="32">
        <f t="shared" si="25"/>
        <v>164</v>
      </c>
      <c r="B205" s="35" t="s">
        <v>807</v>
      </c>
      <c r="C205" s="36" t="s">
        <v>808</v>
      </c>
      <c r="D205" s="37" t="s">
        <v>523</v>
      </c>
      <c r="E205" s="48">
        <v>174.65000799999999</v>
      </c>
      <c r="F205" s="274"/>
      <c r="G205" s="39">
        <f t="shared" si="23"/>
        <v>0</v>
      </c>
      <c r="H205" s="40">
        <v>4.6899999999999997E-3</v>
      </c>
      <c r="I205" s="41">
        <f t="shared" si="24"/>
        <v>0.8191085375199999</v>
      </c>
      <c r="J205" s="42"/>
    </row>
    <row r="206" spans="1:10" s="17" customFormat="1" ht="10.199999999999999">
      <c r="A206" s="56"/>
      <c r="B206" s="57">
        <v>711</v>
      </c>
      <c r="C206" s="58" t="s">
        <v>809</v>
      </c>
      <c r="D206" s="59"/>
      <c r="E206" s="59"/>
      <c r="F206" s="60"/>
      <c r="G206" s="61">
        <f>SUM(G195:G205)</f>
        <v>0</v>
      </c>
      <c r="H206" s="62"/>
      <c r="I206" s="63">
        <f>SUM(I195:I205)</f>
        <v>5.7830171949429996</v>
      </c>
      <c r="J206" s="64"/>
    </row>
    <row r="207" spans="1:10" s="17" customFormat="1" ht="10.199999999999999">
      <c r="A207" s="26"/>
      <c r="B207" s="27" t="s">
        <v>810</v>
      </c>
      <c r="C207" s="28" t="s">
        <v>811</v>
      </c>
      <c r="D207" s="25"/>
      <c r="E207" s="25"/>
      <c r="F207" s="29"/>
      <c r="G207" s="24"/>
      <c r="H207" s="30"/>
      <c r="I207" s="24"/>
      <c r="J207" s="31"/>
    </row>
    <row r="208" spans="1:10" s="1" customFormat="1" ht="9.6">
      <c r="A208" s="32">
        <f>A205+1</f>
        <v>165</v>
      </c>
      <c r="B208" s="35" t="s">
        <v>812</v>
      </c>
      <c r="C208" s="36" t="s">
        <v>813</v>
      </c>
      <c r="D208" s="37" t="s">
        <v>523</v>
      </c>
      <c r="E208" s="48">
        <v>28.711799999999997</v>
      </c>
      <c r="F208" s="274"/>
      <c r="G208" s="39">
        <f t="shared" ref="G208:G213" si="26">E208*F208</f>
        <v>0</v>
      </c>
      <c r="H208" s="40">
        <v>0</v>
      </c>
      <c r="I208" s="41">
        <f t="shared" ref="I208:I213" si="27">E208*H208</f>
        <v>0</v>
      </c>
      <c r="J208" s="42" t="s">
        <v>508</v>
      </c>
    </row>
    <row r="209" spans="1:10" s="1" customFormat="1" ht="9.6">
      <c r="A209" s="32">
        <f>A208+1</f>
        <v>166</v>
      </c>
      <c r="B209" s="35" t="s">
        <v>814</v>
      </c>
      <c r="C209" s="36" t="s">
        <v>815</v>
      </c>
      <c r="D209" s="37" t="s">
        <v>523</v>
      </c>
      <c r="E209" s="48">
        <v>30.147389999999998</v>
      </c>
      <c r="F209" s="274"/>
      <c r="G209" s="39">
        <f t="shared" si="26"/>
        <v>0</v>
      </c>
      <c r="H209" s="40">
        <v>6.0000000000000001E-3</v>
      </c>
      <c r="I209" s="41">
        <f t="shared" si="27"/>
        <v>0.18088434</v>
      </c>
      <c r="J209" s="42" t="s">
        <v>508</v>
      </c>
    </row>
    <row r="210" spans="1:10" s="1" customFormat="1" ht="19.2">
      <c r="A210" s="32">
        <f>A209+1</f>
        <v>167</v>
      </c>
      <c r="B210" s="35" t="s">
        <v>816</v>
      </c>
      <c r="C210" s="36" t="s">
        <v>817</v>
      </c>
      <c r="D210" s="37" t="s">
        <v>523</v>
      </c>
      <c r="E210" s="48">
        <v>174.65000799999999</v>
      </c>
      <c r="F210" s="274"/>
      <c r="G210" s="39">
        <f t="shared" si="26"/>
        <v>0</v>
      </c>
      <c r="H210" s="40">
        <v>6.233784E-3</v>
      </c>
      <c r="I210" s="41">
        <f t="shared" si="27"/>
        <v>1.0887304254702719</v>
      </c>
      <c r="J210" s="42" t="s">
        <v>508</v>
      </c>
    </row>
    <row r="211" spans="1:10" s="1" customFormat="1" ht="19.2">
      <c r="A211" s="32">
        <f>A210+1</f>
        <v>168</v>
      </c>
      <c r="B211" s="35" t="s">
        <v>818</v>
      </c>
      <c r="C211" s="36" t="s">
        <v>819</v>
      </c>
      <c r="D211" s="37" t="s">
        <v>523</v>
      </c>
      <c r="E211" s="48">
        <v>108.49860839999999</v>
      </c>
      <c r="F211" s="274"/>
      <c r="G211" s="39">
        <f t="shared" si="26"/>
        <v>0</v>
      </c>
      <c r="H211" s="40">
        <v>2.3999999999999998E-3</v>
      </c>
      <c r="I211" s="41">
        <f t="shared" si="27"/>
        <v>0.26039666015999996</v>
      </c>
      <c r="J211" s="42" t="s">
        <v>508</v>
      </c>
    </row>
    <row r="212" spans="1:10" s="1" customFormat="1" ht="19.2">
      <c r="A212" s="32">
        <f>A211+1</f>
        <v>169</v>
      </c>
      <c r="B212" s="35" t="s">
        <v>820</v>
      </c>
      <c r="C212" s="36" t="s">
        <v>821</v>
      </c>
      <c r="D212" s="37" t="s">
        <v>523</v>
      </c>
      <c r="E212" s="48">
        <v>74.883899999999997</v>
      </c>
      <c r="F212" s="274"/>
      <c r="G212" s="39">
        <f t="shared" si="26"/>
        <v>0</v>
      </c>
      <c r="H212" s="40">
        <v>3.3E-3</v>
      </c>
      <c r="I212" s="41">
        <f t="shared" si="27"/>
        <v>0.24711686999999999</v>
      </c>
      <c r="J212" s="42" t="s">
        <v>508</v>
      </c>
    </row>
    <row r="213" spans="1:10" s="1" customFormat="1" ht="9.6">
      <c r="A213" s="32">
        <f>A212+1</f>
        <v>170</v>
      </c>
      <c r="B213" s="35" t="s">
        <v>822</v>
      </c>
      <c r="C213" s="36" t="s">
        <v>823</v>
      </c>
      <c r="D213" s="37" t="s">
        <v>574</v>
      </c>
      <c r="E213" s="40">
        <v>1.7769999999999999</v>
      </c>
      <c r="F213" s="274"/>
      <c r="G213" s="39">
        <f t="shared" si="26"/>
        <v>0</v>
      </c>
      <c r="H213" s="40">
        <v>0</v>
      </c>
      <c r="I213" s="41">
        <f t="shared" si="27"/>
        <v>0</v>
      </c>
      <c r="J213" s="42" t="s">
        <v>508</v>
      </c>
    </row>
    <row r="214" spans="1:10" s="17" customFormat="1" ht="10.199999999999999">
      <c r="A214" s="56"/>
      <c r="B214" s="57">
        <v>713</v>
      </c>
      <c r="C214" s="58" t="s">
        <v>824</v>
      </c>
      <c r="D214" s="59"/>
      <c r="E214" s="59"/>
      <c r="F214" s="60"/>
      <c r="G214" s="61">
        <f>SUM(G208:G213)</f>
        <v>0</v>
      </c>
      <c r="H214" s="62"/>
      <c r="I214" s="63">
        <f>SUM(I208:I213)</f>
        <v>1.7771282956302719</v>
      </c>
      <c r="J214" s="64"/>
    </row>
    <row r="215" spans="1:10" s="17" customFormat="1" ht="10.199999999999999">
      <c r="A215" s="26"/>
      <c r="B215" s="27" t="s">
        <v>825</v>
      </c>
      <c r="C215" s="28" t="s">
        <v>826</v>
      </c>
      <c r="D215" s="25"/>
      <c r="E215" s="25"/>
      <c r="F215" s="29"/>
      <c r="G215" s="24"/>
      <c r="H215" s="30"/>
      <c r="I215" s="24"/>
      <c r="J215" s="31"/>
    </row>
    <row r="216" spans="1:10" s="1" customFormat="1" ht="57.6">
      <c r="A216" s="32">
        <f>A213+1</f>
        <v>171</v>
      </c>
      <c r="B216" s="35" t="s">
        <v>827</v>
      </c>
      <c r="C216" s="275" t="s">
        <v>828</v>
      </c>
      <c r="D216" s="278" t="s">
        <v>542</v>
      </c>
      <c r="E216" s="276">
        <v>0</v>
      </c>
      <c r="F216" s="274"/>
      <c r="G216" s="39">
        <f t="shared" ref="G216:G222" si="28">E216*F216</f>
        <v>0</v>
      </c>
      <c r="H216" s="40">
        <v>2.5500000000000002E-3</v>
      </c>
      <c r="I216" s="41">
        <f t="shared" ref="I216:I222" si="29">E216*H216</f>
        <v>0</v>
      </c>
      <c r="J216" s="42" t="s">
        <v>508</v>
      </c>
    </row>
    <row r="217" spans="1:10" s="1" customFormat="1" ht="57.6">
      <c r="A217" s="32">
        <f t="shared" ref="A217:A222" si="30">A216+1</f>
        <v>172</v>
      </c>
      <c r="B217" s="35" t="s">
        <v>829</v>
      </c>
      <c r="C217" s="275" t="s">
        <v>830</v>
      </c>
      <c r="D217" s="278" t="s">
        <v>278</v>
      </c>
      <c r="E217" s="276">
        <v>0</v>
      </c>
      <c r="F217" s="274"/>
      <c r="G217" s="39">
        <f t="shared" si="28"/>
        <v>0</v>
      </c>
      <c r="H217" s="40">
        <v>2.288772E-2</v>
      </c>
      <c r="I217" s="41">
        <f t="shared" si="29"/>
        <v>0</v>
      </c>
      <c r="J217" s="42" t="s">
        <v>508</v>
      </c>
    </row>
    <row r="218" spans="1:10" s="1" customFormat="1" ht="57.6">
      <c r="A218" s="32">
        <f t="shared" si="30"/>
        <v>173</v>
      </c>
      <c r="B218" s="35" t="s">
        <v>831</v>
      </c>
      <c r="C218" s="275" t="s">
        <v>832</v>
      </c>
      <c r="D218" s="278" t="s">
        <v>278</v>
      </c>
      <c r="E218" s="276">
        <v>0</v>
      </c>
      <c r="F218" s="274"/>
      <c r="G218" s="39">
        <f t="shared" si="28"/>
        <v>0</v>
      </c>
      <c r="H218" s="40">
        <v>1.8E-3</v>
      </c>
      <c r="I218" s="41">
        <f t="shared" si="29"/>
        <v>0</v>
      </c>
      <c r="J218" s="42" t="s">
        <v>508</v>
      </c>
    </row>
    <row r="219" spans="1:10" s="1" customFormat="1" ht="57.6">
      <c r="A219" s="32">
        <f t="shared" si="30"/>
        <v>174</v>
      </c>
      <c r="B219" s="35" t="s">
        <v>831</v>
      </c>
      <c r="C219" s="275" t="s">
        <v>832</v>
      </c>
      <c r="D219" s="278" t="s">
        <v>278</v>
      </c>
      <c r="E219" s="276">
        <v>0</v>
      </c>
      <c r="F219" s="274"/>
      <c r="G219" s="39">
        <f t="shared" si="28"/>
        <v>0</v>
      </c>
      <c r="H219" s="40">
        <v>1.8E-3</v>
      </c>
      <c r="I219" s="41">
        <f t="shared" si="29"/>
        <v>0</v>
      </c>
      <c r="J219" s="42" t="s">
        <v>508</v>
      </c>
    </row>
    <row r="220" spans="1:10" s="1" customFormat="1" ht="57.6">
      <c r="A220" s="32">
        <f t="shared" si="30"/>
        <v>175</v>
      </c>
      <c r="B220" s="35" t="s">
        <v>833</v>
      </c>
      <c r="C220" s="275" t="s">
        <v>834</v>
      </c>
      <c r="D220" s="278" t="s">
        <v>555</v>
      </c>
      <c r="E220" s="276">
        <v>0</v>
      </c>
      <c r="F220" s="274"/>
      <c r="G220" s="39">
        <f t="shared" si="28"/>
        <v>0</v>
      </c>
      <c r="H220" s="40">
        <v>9.8999999999999999E-4</v>
      </c>
      <c r="I220" s="41">
        <f t="shared" si="29"/>
        <v>0</v>
      </c>
      <c r="J220" s="42" t="s">
        <v>508</v>
      </c>
    </row>
    <row r="221" spans="1:10" s="1" customFormat="1" ht="48">
      <c r="A221" s="32">
        <f t="shared" si="30"/>
        <v>176</v>
      </c>
      <c r="B221" s="35" t="s">
        <v>835</v>
      </c>
      <c r="C221" s="275" t="s">
        <v>836</v>
      </c>
      <c r="D221" s="278" t="s">
        <v>278</v>
      </c>
      <c r="E221" s="276">
        <v>0</v>
      </c>
      <c r="F221" s="274"/>
      <c r="G221" s="39">
        <f t="shared" si="28"/>
        <v>0</v>
      </c>
      <c r="H221" s="40">
        <v>0.47</v>
      </c>
      <c r="I221" s="41">
        <f t="shared" si="29"/>
        <v>0</v>
      </c>
      <c r="J221" s="42" t="s">
        <v>508</v>
      </c>
    </row>
    <row r="222" spans="1:10" s="1" customFormat="1" ht="9.6">
      <c r="A222" s="32">
        <f t="shared" si="30"/>
        <v>177</v>
      </c>
      <c r="B222" s="35" t="s">
        <v>837</v>
      </c>
      <c r="C222" s="275" t="s">
        <v>838</v>
      </c>
      <c r="D222" s="278" t="s">
        <v>574</v>
      </c>
      <c r="E222" s="276">
        <v>0</v>
      </c>
      <c r="F222" s="274"/>
      <c r="G222" s="39">
        <f t="shared" si="28"/>
        <v>0</v>
      </c>
      <c r="H222" s="40">
        <v>0</v>
      </c>
      <c r="I222" s="41">
        <f t="shared" si="29"/>
        <v>0</v>
      </c>
      <c r="J222" s="42" t="s">
        <v>508</v>
      </c>
    </row>
    <row r="223" spans="1:10" s="17" customFormat="1" ht="10.199999999999999">
      <c r="A223" s="56"/>
      <c r="B223" s="57">
        <v>762</v>
      </c>
      <c r="C223" s="58" t="s">
        <v>839</v>
      </c>
      <c r="D223" s="59"/>
      <c r="E223" s="59"/>
      <c r="F223" s="60"/>
      <c r="G223" s="61">
        <f>SUM(G216:G222)</f>
        <v>0</v>
      </c>
      <c r="H223" s="62"/>
      <c r="I223" s="63">
        <f>SUM(I216:I222)</f>
        <v>0</v>
      </c>
      <c r="J223" s="64"/>
    </row>
    <row r="224" spans="1:10" s="17" customFormat="1" ht="10.199999999999999">
      <c r="A224" s="26"/>
      <c r="B224" s="27" t="s">
        <v>840</v>
      </c>
      <c r="C224" s="28" t="s">
        <v>841</v>
      </c>
      <c r="D224" s="25"/>
      <c r="E224" s="25"/>
      <c r="F224" s="29"/>
      <c r="G224" s="24"/>
      <c r="H224" s="30"/>
      <c r="I224" s="24"/>
      <c r="J224" s="31"/>
    </row>
    <row r="225" spans="1:10" s="1" customFormat="1" ht="9.6">
      <c r="A225" s="32">
        <f>A222+1</f>
        <v>178</v>
      </c>
      <c r="B225" s="35" t="s">
        <v>842</v>
      </c>
      <c r="C225" s="36" t="s">
        <v>843</v>
      </c>
      <c r="D225" s="37" t="s">
        <v>542</v>
      </c>
      <c r="E225" s="45">
        <v>1.4</v>
      </c>
      <c r="F225" s="274"/>
      <c r="G225" s="39">
        <f t="shared" ref="G225:G247" si="31">E225*F225</f>
        <v>0</v>
      </c>
      <c r="H225" s="40">
        <v>2.83257E-3</v>
      </c>
      <c r="I225" s="41">
        <f t="shared" ref="I225:I247" si="32">E225*H225</f>
        <v>3.9655979999999999E-3</v>
      </c>
      <c r="J225" s="42" t="s">
        <v>508</v>
      </c>
    </row>
    <row r="226" spans="1:10" s="1" customFormat="1" ht="9.6">
      <c r="A226" s="32">
        <f t="shared" ref="A226:A247" si="33">A225+1</f>
        <v>179</v>
      </c>
      <c r="B226" s="35" t="s">
        <v>844</v>
      </c>
      <c r="C226" s="36" t="s">
        <v>845</v>
      </c>
      <c r="D226" s="37" t="s">
        <v>542</v>
      </c>
      <c r="E226" s="45">
        <v>2.1</v>
      </c>
      <c r="F226" s="274"/>
      <c r="G226" s="39">
        <f t="shared" si="31"/>
        <v>0</v>
      </c>
      <c r="H226" s="40">
        <v>2.2348099999999998E-3</v>
      </c>
      <c r="I226" s="41">
        <f t="shared" si="32"/>
        <v>4.6931009999999999E-3</v>
      </c>
      <c r="J226" s="42" t="s">
        <v>508</v>
      </c>
    </row>
    <row r="227" spans="1:10" s="1" customFormat="1" ht="9.6">
      <c r="A227" s="32">
        <f t="shared" si="33"/>
        <v>180</v>
      </c>
      <c r="B227" s="35" t="s">
        <v>846</v>
      </c>
      <c r="C227" s="36" t="s">
        <v>847</v>
      </c>
      <c r="D227" s="37" t="s">
        <v>542</v>
      </c>
      <c r="E227" s="45">
        <v>3.5999999999999996</v>
      </c>
      <c r="F227" s="274"/>
      <c r="G227" s="39">
        <f t="shared" si="31"/>
        <v>0</v>
      </c>
      <c r="H227" s="40">
        <v>3.36761E-3</v>
      </c>
      <c r="I227" s="41">
        <f t="shared" si="32"/>
        <v>1.2123396E-2</v>
      </c>
      <c r="J227" s="42" t="s">
        <v>508</v>
      </c>
    </row>
    <row r="228" spans="1:10" s="1" customFormat="1" ht="9.6">
      <c r="A228" s="32">
        <f t="shared" si="33"/>
        <v>181</v>
      </c>
      <c r="B228" s="35" t="s">
        <v>846</v>
      </c>
      <c r="C228" s="36" t="s">
        <v>848</v>
      </c>
      <c r="D228" s="37" t="s">
        <v>542</v>
      </c>
      <c r="E228" s="48">
        <v>0.92</v>
      </c>
      <c r="F228" s="274"/>
      <c r="G228" s="39">
        <f t="shared" si="31"/>
        <v>0</v>
      </c>
      <c r="H228" s="40">
        <v>3.36761E-3</v>
      </c>
      <c r="I228" s="41">
        <f t="shared" si="32"/>
        <v>3.0982012000000001E-3</v>
      </c>
      <c r="J228" s="42" t="s">
        <v>508</v>
      </c>
    </row>
    <row r="229" spans="1:10" s="1" customFormat="1" ht="9.6">
      <c r="A229" s="32">
        <f t="shared" si="33"/>
        <v>182</v>
      </c>
      <c r="B229" s="35" t="s">
        <v>849</v>
      </c>
      <c r="C229" s="36" t="s">
        <v>850</v>
      </c>
      <c r="D229" s="37" t="s">
        <v>542</v>
      </c>
      <c r="E229" s="45">
        <v>0.9</v>
      </c>
      <c r="F229" s="274"/>
      <c r="G229" s="39">
        <f t="shared" si="31"/>
        <v>0</v>
      </c>
      <c r="H229" s="40">
        <v>4.2386100000000003E-3</v>
      </c>
      <c r="I229" s="41">
        <f t="shared" si="32"/>
        <v>3.8147490000000005E-3</v>
      </c>
      <c r="J229" s="42" t="s">
        <v>508</v>
      </c>
    </row>
    <row r="230" spans="1:10" s="1" customFormat="1" ht="9.6">
      <c r="A230" s="32">
        <f t="shared" si="33"/>
        <v>183</v>
      </c>
      <c r="B230" s="35" t="s">
        <v>851</v>
      </c>
      <c r="C230" s="36" t="s">
        <v>852</v>
      </c>
      <c r="D230" s="37" t="s">
        <v>542</v>
      </c>
      <c r="E230" s="45">
        <v>0.9</v>
      </c>
      <c r="F230" s="274"/>
      <c r="G230" s="39">
        <f t="shared" si="31"/>
        <v>0</v>
      </c>
      <c r="H230" s="40">
        <v>3.72741E-3</v>
      </c>
      <c r="I230" s="41">
        <f t="shared" si="32"/>
        <v>3.3546690000000002E-3</v>
      </c>
      <c r="J230" s="42" t="s">
        <v>508</v>
      </c>
    </row>
    <row r="231" spans="1:10" s="1" customFormat="1" ht="9.6">
      <c r="A231" s="32">
        <f t="shared" si="33"/>
        <v>184</v>
      </c>
      <c r="B231" s="35" t="s">
        <v>851</v>
      </c>
      <c r="C231" s="36" t="s">
        <v>853</v>
      </c>
      <c r="D231" s="37" t="s">
        <v>542</v>
      </c>
      <c r="E231" s="45">
        <v>1.5</v>
      </c>
      <c r="F231" s="274"/>
      <c r="G231" s="39">
        <f t="shared" si="31"/>
        <v>0</v>
      </c>
      <c r="H231" s="40">
        <v>3.72741E-3</v>
      </c>
      <c r="I231" s="41">
        <f t="shared" si="32"/>
        <v>5.5911149999999998E-3</v>
      </c>
      <c r="J231" s="42" t="s">
        <v>508</v>
      </c>
    </row>
    <row r="232" spans="1:10" s="1" customFormat="1" ht="9.6">
      <c r="A232" s="32">
        <f t="shared" si="33"/>
        <v>185</v>
      </c>
      <c r="B232" s="35" t="s">
        <v>854</v>
      </c>
      <c r="C232" s="36" t="s">
        <v>855</v>
      </c>
      <c r="D232" s="37" t="s">
        <v>542</v>
      </c>
      <c r="E232" s="48">
        <v>0.54</v>
      </c>
      <c r="F232" s="274"/>
      <c r="G232" s="39">
        <f t="shared" si="31"/>
        <v>0</v>
      </c>
      <c r="H232" s="40">
        <v>3.36761E-3</v>
      </c>
      <c r="I232" s="41">
        <f t="shared" si="32"/>
        <v>1.8185094000000002E-3</v>
      </c>
      <c r="J232" s="42" t="s">
        <v>508</v>
      </c>
    </row>
    <row r="233" spans="1:10" s="1" customFormat="1" ht="9.6">
      <c r="A233" s="32">
        <f t="shared" si="33"/>
        <v>186</v>
      </c>
      <c r="B233" s="35" t="s">
        <v>851</v>
      </c>
      <c r="C233" s="36" t="s">
        <v>856</v>
      </c>
      <c r="D233" s="37" t="s">
        <v>542</v>
      </c>
      <c r="E233" s="45">
        <v>0.8</v>
      </c>
      <c r="F233" s="274"/>
      <c r="G233" s="39">
        <f t="shared" si="31"/>
        <v>0</v>
      </c>
      <c r="H233" s="40">
        <v>3.72741E-3</v>
      </c>
      <c r="I233" s="41">
        <f t="shared" si="32"/>
        <v>2.981928E-3</v>
      </c>
      <c r="J233" s="42" t="s">
        <v>508</v>
      </c>
    </row>
    <row r="234" spans="1:10" s="1" customFormat="1" ht="9.6">
      <c r="A234" s="32">
        <f t="shared" si="33"/>
        <v>187</v>
      </c>
      <c r="B234" s="35" t="s">
        <v>851</v>
      </c>
      <c r="C234" s="36" t="s">
        <v>857</v>
      </c>
      <c r="D234" s="37" t="s">
        <v>542</v>
      </c>
      <c r="E234" s="45">
        <v>4.2</v>
      </c>
      <c r="F234" s="274"/>
      <c r="G234" s="39">
        <f t="shared" si="31"/>
        <v>0</v>
      </c>
      <c r="H234" s="40">
        <v>3.72741E-3</v>
      </c>
      <c r="I234" s="41">
        <f t="shared" si="32"/>
        <v>1.5655122E-2</v>
      </c>
      <c r="J234" s="42" t="s">
        <v>508</v>
      </c>
    </row>
    <row r="235" spans="1:10" s="1" customFormat="1" ht="9.6">
      <c r="A235" s="32">
        <f t="shared" si="33"/>
        <v>188</v>
      </c>
      <c r="B235" s="35" t="s">
        <v>851</v>
      </c>
      <c r="C235" s="36" t="s">
        <v>858</v>
      </c>
      <c r="D235" s="37" t="s">
        <v>542</v>
      </c>
      <c r="E235" s="48">
        <v>0.88</v>
      </c>
      <c r="F235" s="274"/>
      <c r="G235" s="39">
        <f t="shared" si="31"/>
        <v>0</v>
      </c>
      <c r="H235" s="40">
        <v>3.72741E-3</v>
      </c>
      <c r="I235" s="41">
        <f t="shared" si="32"/>
        <v>3.2801207999999999E-3</v>
      </c>
      <c r="J235" s="42" t="s">
        <v>508</v>
      </c>
    </row>
    <row r="236" spans="1:10" s="1" customFormat="1" ht="9.6">
      <c r="A236" s="32">
        <f t="shared" si="33"/>
        <v>189</v>
      </c>
      <c r="B236" s="35" t="s">
        <v>851</v>
      </c>
      <c r="C236" s="36" t="s">
        <v>859</v>
      </c>
      <c r="D236" s="37" t="s">
        <v>542</v>
      </c>
      <c r="E236" s="45">
        <v>2.36</v>
      </c>
      <c r="F236" s="274"/>
      <c r="G236" s="39">
        <f t="shared" si="31"/>
        <v>0</v>
      </c>
      <c r="H236" s="40">
        <v>3.72741E-3</v>
      </c>
      <c r="I236" s="41">
        <f t="shared" si="32"/>
        <v>8.7966876000000003E-3</v>
      </c>
      <c r="J236" s="42" t="s">
        <v>508</v>
      </c>
    </row>
    <row r="237" spans="1:10" s="1" customFormat="1" ht="9.6">
      <c r="A237" s="32">
        <f t="shared" si="33"/>
        <v>190</v>
      </c>
      <c r="B237" s="35" t="s">
        <v>860</v>
      </c>
      <c r="C237" s="36" t="s">
        <v>861</v>
      </c>
      <c r="D237" s="37" t="s">
        <v>542</v>
      </c>
      <c r="E237" s="45">
        <v>23.3</v>
      </c>
      <c r="F237" s="274"/>
      <c r="G237" s="39">
        <f t="shared" si="31"/>
        <v>0</v>
      </c>
      <c r="H237" s="40">
        <v>2.8157099999999999E-3</v>
      </c>
      <c r="I237" s="41">
        <f t="shared" si="32"/>
        <v>6.5606043000000003E-2</v>
      </c>
      <c r="J237" s="42" t="s">
        <v>508</v>
      </c>
    </row>
    <row r="238" spans="1:10" s="1" customFormat="1" ht="9.6">
      <c r="A238" s="32">
        <f t="shared" si="33"/>
        <v>191</v>
      </c>
      <c r="B238" s="35" t="s">
        <v>862</v>
      </c>
      <c r="C238" s="36" t="s">
        <v>863</v>
      </c>
      <c r="D238" s="37" t="s">
        <v>523</v>
      </c>
      <c r="E238" s="48">
        <v>6.57</v>
      </c>
      <c r="F238" s="274"/>
      <c r="G238" s="39">
        <f t="shared" si="31"/>
        <v>0</v>
      </c>
      <c r="H238" s="40">
        <v>5.9722999999999998E-3</v>
      </c>
      <c r="I238" s="41">
        <f t="shared" si="32"/>
        <v>3.9238011000000003E-2</v>
      </c>
      <c r="J238" s="42" t="s">
        <v>508</v>
      </c>
    </row>
    <row r="239" spans="1:10" s="1" customFormat="1" ht="9.6">
      <c r="A239" s="32">
        <f t="shared" si="33"/>
        <v>192</v>
      </c>
      <c r="B239" s="35" t="s">
        <v>851</v>
      </c>
      <c r="C239" s="36" t="s">
        <v>864</v>
      </c>
      <c r="D239" s="37" t="s">
        <v>542</v>
      </c>
      <c r="E239" s="45">
        <v>2</v>
      </c>
      <c r="F239" s="274"/>
      <c r="G239" s="39">
        <f t="shared" si="31"/>
        <v>0</v>
      </c>
      <c r="H239" s="40">
        <v>3.72741E-3</v>
      </c>
      <c r="I239" s="41">
        <f t="shared" si="32"/>
        <v>7.45482E-3</v>
      </c>
      <c r="J239" s="42" t="s">
        <v>508</v>
      </c>
    </row>
    <row r="240" spans="1:10" s="1" customFormat="1" ht="9.6">
      <c r="A240" s="32">
        <f t="shared" si="33"/>
        <v>193</v>
      </c>
      <c r="B240" s="35"/>
      <c r="C240" s="36" t="s">
        <v>865</v>
      </c>
      <c r="D240" s="37" t="s">
        <v>35</v>
      </c>
      <c r="E240" s="38">
        <v>2</v>
      </c>
      <c r="F240" s="274"/>
      <c r="G240" s="39">
        <f t="shared" si="31"/>
        <v>0</v>
      </c>
      <c r="H240" s="40">
        <v>3.72741E-3</v>
      </c>
      <c r="I240" s="41">
        <f t="shared" si="32"/>
        <v>7.45482E-3</v>
      </c>
      <c r="J240" s="42"/>
    </row>
    <row r="241" spans="1:10" s="1" customFormat="1" ht="9.6">
      <c r="A241" s="32">
        <f t="shared" si="33"/>
        <v>194</v>
      </c>
      <c r="B241" s="35" t="s">
        <v>866</v>
      </c>
      <c r="C241" s="36" t="s">
        <v>867</v>
      </c>
      <c r="D241" s="37" t="s">
        <v>542</v>
      </c>
      <c r="E241" s="45">
        <v>50.29999999999999</v>
      </c>
      <c r="F241" s="274"/>
      <c r="G241" s="39">
        <f t="shared" si="31"/>
        <v>0</v>
      </c>
      <c r="H241" s="40">
        <v>2.9706670000000002E-3</v>
      </c>
      <c r="I241" s="41">
        <f t="shared" si="32"/>
        <v>0.14942455009999997</v>
      </c>
      <c r="J241" s="42" t="s">
        <v>508</v>
      </c>
    </row>
    <row r="242" spans="1:10" s="1" customFormat="1" ht="9.6">
      <c r="A242" s="32">
        <f t="shared" si="33"/>
        <v>195</v>
      </c>
      <c r="B242" s="35" t="s">
        <v>866</v>
      </c>
      <c r="C242" s="36" t="s">
        <v>868</v>
      </c>
      <c r="D242" s="37" t="s">
        <v>542</v>
      </c>
      <c r="E242" s="45">
        <v>20.2</v>
      </c>
      <c r="F242" s="274"/>
      <c r="G242" s="39">
        <f t="shared" si="31"/>
        <v>0</v>
      </c>
      <c r="H242" s="40">
        <v>2.9706670000000002E-3</v>
      </c>
      <c r="I242" s="41">
        <f t="shared" si="32"/>
        <v>6.0007473400000004E-2</v>
      </c>
      <c r="J242" s="42" t="s">
        <v>508</v>
      </c>
    </row>
    <row r="243" spans="1:10" s="1" customFormat="1" ht="9.6">
      <c r="A243" s="32">
        <f t="shared" si="33"/>
        <v>196</v>
      </c>
      <c r="B243" s="35" t="s">
        <v>869</v>
      </c>
      <c r="C243" s="36" t="s">
        <v>870</v>
      </c>
      <c r="D243" s="37" t="s">
        <v>555</v>
      </c>
      <c r="E243" s="38">
        <v>11</v>
      </c>
      <c r="F243" s="274"/>
      <c r="G243" s="39">
        <f t="shared" si="31"/>
        <v>0</v>
      </c>
      <c r="H243" s="40">
        <v>2.8990000000000001E-3</v>
      </c>
      <c r="I243" s="41">
        <f t="shared" si="32"/>
        <v>3.1889000000000001E-2</v>
      </c>
      <c r="J243" s="42" t="s">
        <v>508</v>
      </c>
    </row>
    <row r="244" spans="1:10" s="1" customFormat="1" ht="19.2">
      <c r="A244" s="32">
        <f t="shared" si="33"/>
        <v>197</v>
      </c>
      <c r="B244" s="35" t="s">
        <v>871</v>
      </c>
      <c r="C244" s="36" t="s">
        <v>872</v>
      </c>
      <c r="D244" s="37" t="s">
        <v>542</v>
      </c>
      <c r="E244" s="45">
        <v>88.97</v>
      </c>
      <c r="F244" s="274"/>
      <c r="G244" s="39">
        <f t="shared" si="31"/>
        <v>0</v>
      </c>
      <c r="H244" s="40">
        <v>2.9407259999999998E-3</v>
      </c>
      <c r="I244" s="41">
        <f t="shared" si="32"/>
        <v>0.26163639221999996</v>
      </c>
      <c r="J244" s="42" t="s">
        <v>508</v>
      </c>
    </row>
    <row r="245" spans="1:10" s="1" customFormat="1" ht="9.6">
      <c r="A245" s="32">
        <f t="shared" si="33"/>
        <v>198</v>
      </c>
      <c r="B245" s="35" t="s">
        <v>873</v>
      </c>
      <c r="C245" s="36" t="s">
        <v>874</v>
      </c>
      <c r="D245" s="37" t="s">
        <v>523</v>
      </c>
      <c r="E245" s="48">
        <v>0.84</v>
      </c>
      <c r="F245" s="274"/>
      <c r="G245" s="39">
        <f t="shared" si="31"/>
        <v>0</v>
      </c>
      <c r="H245" s="40">
        <v>7.4920000000000004E-3</v>
      </c>
      <c r="I245" s="41">
        <f t="shared" si="32"/>
        <v>6.2932800000000001E-3</v>
      </c>
      <c r="J245" s="42" t="s">
        <v>508</v>
      </c>
    </row>
    <row r="246" spans="1:10" s="1" customFormat="1" ht="57.6">
      <c r="A246" s="32">
        <f t="shared" si="33"/>
        <v>199</v>
      </c>
      <c r="B246" s="35" t="s">
        <v>875</v>
      </c>
      <c r="C246" s="275" t="s">
        <v>876</v>
      </c>
      <c r="D246" s="37" t="s">
        <v>523</v>
      </c>
      <c r="E246" s="276">
        <v>0</v>
      </c>
      <c r="F246" s="274"/>
      <c r="G246" s="39">
        <f t="shared" si="31"/>
        <v>0</v>
      </c>
      <c r="H246" s="40">
        <v>8.9470000000000001E-3</v>
      </c>
      <c r="I246" s="41">
        <f t="shared" si="32"/>
        <v>0</v>
      </c>
      <c r="J246" s="42" t="s">
        <v>508</v>
      </c>
    </row>
    <row r="247" spans="1:10" s="1" customFormat="1" ht="9.6">
      <c r="A247" s="32">
        <f t="shared" si="33"/>
        <v>200</v>
      </c>
      <c r="B247" s="35" t="s">
        <v>877</v>
      </c>
      <c r="C247" s="36" t="s">
        <v>878</v>
      </c>
      <c r="D247" s="37" t="s">
        <v>574</v>
      </c>
      <c r="E247" s="40">
        <v>0.69799999999999995</v>
      </c>
      <c r="F247" s="274"/>
      <c r="G247" s="39">
        <f t="shared" si="31"/>
        <v>0</v>
      </c>
      <c r="H247" s="40">
        <v>0</v>
      </c>
      <c r="I247" s="41">
        <f t="shared" si="32"/>
        <v>0</v>
      </c>
      <c r="J247" s="42" t="s">
        <v>508</v>
      </c>
    </row>
    <row r="248" spans="1:10" s="17" customFormat="1" ht="10.199999999999999">
      <c r="A248" s="56"/>
      <c r="B248" s="57">
        <v>764</v>
      </c>
      <c r="C248" s="58" t="s">
        <v>879</v>
      </c>
      <c r="D248" s="59"/>
      <c r="E248" s="59"/>
      <c r="F248" s="60"/>
      <c r="G248" s="61">
        <f>SUM(G225:G247)</f>
        <v>0</v>
      </c>
      <c r="H248" s="62"/>
      <c r="I248" s="63">
        <f>SUM(I225:I247)</f>
        <v>0.69817758671999997</v>
      </c>
      <c r="J248" s="64"/>
    </row>
    <row r="249" spans="1:10" s="17" customFormat="1" ht="10.199999999999999">
      <c r="A249" s="26"/>
      <c r="B249" s="27" t="s">
        <v>880</v>
      </c>
      <c r="C249" s="28" t="s">
        <v>881</v>
      </c>
      <c r="D249" s="25"/>
      <c r="E249" s="25"/>
      <c r="F249" s="29"/>
      <c r="G249" s="24"/>
      <c r="H249" s="30"/>
      <c r="I249" s="24"/>
      <c r="J249" s="31"/>
    </row>
    <row r="250" spans="1:10" s="1" customFormat="1" ht="38.4">
      <c r="A250" s="32">
        <f>A247+1</f>
        <v>201</v>
      </c>
      <c r="B250" s="35" t="s">
        <v>882</v>
      </c>
      <c r="C250" s="36" t="s">
        <v>883</v>
      </c>
      <c r="D250" s="37" t="s">
        <v>884</v>
      </c>
      <c r="E250" s="38">
        <v>1</v>
      </c>
      <c r="F250" s="274"/>
      <c r="G250" s="39">
        <f t="shared" ref="G250:G285" si="34">E250*F250</f>
        <v>0</v>
      </c>
      <c r="H250" s="40">
        <v>0</v>
      </c>
      <c r="I250" s="41">
        <f t="shared" ref="I250:I285" si="35">E250*H250</f>
        <v>0</v>
      </c>
      <c r="J250" s="42"/>
    </row>
    <row r="251" spans="1:10" s="1" customFormat="1" ht="38.4">
      <c r="A251" s="32">
        <f t="shared" ref="A251:A285" si="36">A250+1</f>
        <v>202</v>
      </c>
      <c r="B251" s="35" t="s">
        <v>885</v>
      </c>
      <c r="C251" s="36" t="s">
        <v>886</v>
      </c>
      <c r="D251" s="37" t="s">
        <v>884</v>
      </c>
      <c r="E251" s="38">
        <v>1</v>
      </c>
      <c r="F251" s="274"/>
      <c r="G251" s="39">
        <f t="shared" si="34"/>
        <v>0</v>
      </c>
      <c r="H251" s="40">
        <v>0</v>
      </c>
      <c r="I251" s="41">
        <f t="shared" si="35"/>
        <v>0</v>
      </c>
      <c r="J251" s="42"/>
    </row>
    <row r="252" spans="1:10" s="1" customFormat="1" ht="38.4">
      <c r="A252" s="32">
        <f t="shared" si="36"/>
        <v>203</v>
      </c>
      <c r="B252" s="35" t="s">
        <v>887</v>
      </c>
      <c r="C252" s="36" t="s">
        <v>888</v>
      </c>
      <c r="D252" s="37" t="s">
        <v>884</v>
      </c>
      <c r="E252" s="38">
        <v>1</v>
      </c>
      <c r="F252" s="274"/>
      <c r="G252" s="39">
        <f t="shared" si="34"/>
        <v>0</v>
      </c>
      <c r="H252" s="40">
        <v>0</v>
      </c>
      <c r="I252" s="41">
        <f t="shared" si="35"/>
        <v>0</v>
      </c>
      <c r="J252" s="42"/>
    </row>
    <row r="253" spans="1:10" s="1" customFormat="1" ht="38.4">
      <c r="A253" s="32">
        <f t="shared" si="36"/>
        <v>204</v>
      </c>
      <c r="B253" s="35" t="s">
        <v>889</v>
      </c>
      <c r="C253" s="36" t="s">
        <v>888</v>
      </c>
      <c r="D253" s="37" t="s">
        <v>884</v>
      </c>
      <c r="E253" s="38">
        <v>1</v>
      </c>
      <c r="F253" s="274"/>
      <c r="G253" s="39">
        <f t="shared" si="34"/>
        <v>0</v>
      </c>
      <c r="H253" s="40">
        <v>0</v>
      </c>
      <c r="I253" s="41">
        <f t="shared" si="35"/>
        <v>0</v>
      </c>
      <c r="J253" s="42"/>
    </row>
    <row r="254" spans="1:10" s="1" customFormat="1" ht="38.4">
      <c r="A254" s="32">
        <f t="shared" si="36"/>
        <v>205</v>
      </c>
      <c r="B254" s="35" t="s">
        <v>890</v>
      </c>
      <c r="C254" s="36" t="s">
        <v>891</v>
      </c>
      <c r="D254" s="37" t="s">
        <v>884</v>
      </c>
      <c r="E254" s="38">
        <v>1</v>
      </c>
      <c r="F254" s="274"/>
      <c r="G254" s="39">
        <f t="shared" si="34"/>
        <v>0</v>
      </c>
      <c r="H254" s="40">
        <v>0</v>
      </c>
      <c r="I254" s="41">
        <f t="shared" si="35"/>
        <v>0</v>
      </c>
      <c r="J254" s="42"/>
    </row>
    <row r="255" spans="1:10" s="1" customFormat="1" ht="38.4">
      <c r="A255" s="32">
        <f t="shared" si="36"/>
        <v>206</v>
      </c>
      <c r="B255" s="35" t="s">
        <v>892</v>
      </c>
      <c r="C255" s="36" t="s">
        <v>893</v>
      </c>
      <c r="D255" s="37" t="s">
        <v>884</v>
      </c>
      <c r="E255" s="38">
        <v>1</v>
      </c>
      <c r="F255" s="274"/>
      <c r="G255" s="39">
        <f t="shared" si="34"/>
        <v>0</v>
      </c>
      <c r="H255" s="40">
        <v>0</v>
      </c>
      <c r="I255" s="41">
        <f t="shared" si="35"/>
        <v>0</v>
      </c>
      <c r="J255" s="42"/>
    </row>
    <row r="256" spans="1:10" s="1" customFormat="1" ht="38.4">
      <c r="A256" s="32">
        <f t="shared" si="36"/>
        <v>207</v>
      </c>
      <c r="B256" s="35" t="s">
        <v>894</v>
      </c>
      <c r="C256" s="36" t="s">
        <v>895</v>
      </c>
      <c r="D256" s="37" t="s">
        <v>884</v>
      </c>
      <c r="E256" s="38">
        <v>1</v>
      </c>
      <c r="F256" s="274"/>
      <c r="G256" s="39">
        <f t="shared" si="34"/>
        <v>0</v>
      </c>
      <c r="H256" s="40">
        <v>0</v>
      </c>
      <c r="I256" s="41">
        <f t="shared" si="35"/>
        <v>0</v>
      </c>
      <c r="J256" s="42"/>
    </row>
    <row r="257" spans="1:10" s="1" customFormat="1" ht="28.8">
      <c r="A257" s="32">
        <f t="shared" si="36"/>
        <v>208</v>
      </c>
      <c r="B257" s="35" t="s">
        <v>896</v>
      </c>
      <c r="C257" s="36" t="s">
        <v>897</v>
      </c>
      <c r="D257" s="37" t="s">
        <v>884</v>
      </c>
      <c r="E257" s="38">
        <v>1</v>
      </c>
      <c r="F257" s="274"/>
      <c r="G257" s="39">
        <f t="shared" si="34"/>
        <v>0</v>
      </c>
      <c r="H257" s="40">
        <v>0</v>
      </c>
      <c r="I257" s="41">
        <f t="shared" si="35"/>
        <v>0</v>
      </c>
      <c r="J257" s="42"/>
    </row>
    <row r="258" spans="1:10" s="1" customFormat="1" ht="38.4">
      <c r="A258" s="32">
        <f t="shared" si="36"/>
        <v>209</v>
      </c>
      <c r="B258" s="35" t="s">
        <v>898</v>
      </c>
      <c r="C258" s="36" t="s">
        <v>899</v>
      </c>
      <c r="D258" s="37" t="s">
        <v>884</v>
      </c>
      <c r="E258" s="38">
        <v>1</v>
      </c>
      <c r="F258" s="274"/>
      <c r="G258" s="39">
        <f t="shared" si="34"/>
        <v>0</v>
      </c>
      <c r="H258" s="40">
        <v>0</v>
      </c>
      <c r="I258" s="41">
        <f t="shared" si="35"/>
        <v>0</v>
      </c>
      <c r="J258" s="42"/>
    </row>
    <row r="259" spans="1:10" s="1" customFormat="1" ht="38.4">
      <c r="A259" s="32">
        <f t="shared" si="36"/>
        <v>210</v>
      </c>
      <c r="B259" s="35" t="s">
        <v>900</v>
      </c>
      <c r="C259" s="36" t="s">
        <v>901</v>
      </c>
      <c r="D259" s="37" t="s">
        <v>884</v>
      </c>
      <c r="E259" s="38">
        <v>1</v>
      </c>
      <c r="F259" s="274"/>
      <c r="G259" s="39">
        <f t="shared" si="34"/>
        <v>0</v>
      </c>
      <c r="H259" s="40">
        <v>0</v>
      </c>
      <c r="I259" s="41">
        <f t="shared" si="35"/>
        <v>0</v>
      </c>
      <c r="J259" s="42"/>
    </row>
    <row r="260" spans="1:10" s="1" customFormat="1" ht="38.4">
      <c r="A260" s="32">
        <f t="shared" si="36"/>
        <v>211</v>
      </c>
      <c r="B260" s="35" t="s">
        <v>902</v>
      </c>
      <c r="C260" s="36" t="s">
        <v>901</v>
      </c>
      <c r="D260" s="37" t="s">
        <v>884</v>
      </c>
      <c r="E260" s="38">
        <v>2</v>
      </c>
      <c r="F260" s="274"/>
      <c r="G260" s="39">
        <f t="shared" si="34"/>
        <v>0</v>
      </c>
      <c r="H260" s="40">
        <v>0</v>
      </c>
      <c r="I260" s="41">
        <f t="shared" si="35"/>
        <v>0</v>
      </c>
      <c r="J260" s="42"/>
    </row>
    <row r="261" spans="1:10" s="1" customFormat="1" ht="28.8">
      <c r="A261" s="32">
        <f t="shared" si="36"/>
        <v>212</v>
      </c>
      <c r="B261" s="35" t="s">
        <v>903</v>
      </c>
      <c r="C261" s="36" t="s">
        <v>904</v>
      </c>
      <c r="D261" s="37" t="s">
        <v>884</v>
      </c>
      <c r="E261" s="38">
        <v>1</v>
      </c>
      <c r="F261" s="274"/>
      <c r="G261" s="39">
        <f t="shared" si="34"/>
        <v>0</v>
      </c>
      <c r="H261" s="40">
        <v>0</v>
      </c>
      <c r="I261" s="41">
        <f t="shared" si="35"/>
        <v>0</v>
      </c>
      <c r="J261" s="42"/>
    </row>
    <row r="262" spans="1:10" s="1" customFormat="1" ht="172.8">
      <c r="A262" s="32">
        <f t="shared" si="36"/>
        <v>213</v>
      </c>
      <c r="B262" s="35" t="s">
        <v>905</v>
      </c>
      <c r="C262" s="36" t="s">
        <v>906</v>
      </c>
      <c r="D262" s="37" t="s">
        <v>884</v>
      </c>
      <c r="E262" s="38">
        <v>2</v>
      </c>
      <c r="F262" s="274"/>
      <c r="G262" s="39">
        <f t="shared" si="34"/>
        <v>0</v>
      </c>
      <c r="H262" s="40">
        <v>0</v>
      </c>
      <c r="I262" s="41">
        <f t="shared" si="35"/>
        <v>0</v>
      </c>
      <c r="J262" s="42"/>
    </row>
    <row r="263" spans="1:10" s="1" customFormat="1" ht="201.6">
      <c r="A263" s="32">
        <f t="shared" si="36"/>
        <v>214</v>
      </c>
      <c r="B263" s="35" t="s">
        <v>907</v>
      </c>
      <c r="C263" s="36" t="s">
        <v>908</v>
      </c>
      <c r="D263" s="37" t="s">
        <v>884</v>
      </c>
      <c r="E263" s="38">
        <v>6</v>
      </c>
      <c r="F263" s="274"/>
      <c r="G263" s="39">
        <f t="shared" si="34"/>
        <v>0</v>
      </c>
      <c r="H263" s="40">
        <v>0</v>
      </c>
      <c r="I263" s="41">
        <f t="shared" si="35"/>
        <v>0</v>
      </c>
      <c r="J263" s="42"/>
    </row>
    <row r="264" spans="1:10" s="1" customFormat="1" ht="105.6">
      <c r="A264" s="32">
        <f t="shared" si="36"/>
        <v>215</v>
      </c>
      <c r="B264" s="35" t="s">
        <v>909</v>
      </c>
      <c r="C264" s="36" t="s">
        <v>910</v>
      </c>
      <c r="D264" s="37" t="s">
        <v>884</v>
      </c>
      <c r="E264" s="38">
        <v>1</v>
      </c>
      <c r="F264" s="274"/>
      <c r="G264" s="39">
        <f t="shared" si="34"/>
        <v>0</v>
      </c>
      <c r="H264" s="40">
        <v>0</v>
      </c>
      <c r="I264" s="41">
        <f t="shared" si="35"/>
        <v>0</v>
      </c>
      <c r="J264" s="42"/>
    </row>
    <row r="265" spans="1:10" s="1" customFormat="1" ht="163.19999999999999">
      <c r="A265" s="32">
        <f t="shared" si="36"/>
        <v>216</v>
      </c>
      <c r="B265" s="35" t="s">
        <v>911</v>
      </c>
      <c r="C265" s="36" t="s">
        <v>912</v>
      </c>
      <c r="D265" s="37" t="s">
        <v>884</v>
      </c>
      <c r="E265" s="38">
        <v>3</v>
      </c>
      <c r="F265" s="274"/>
      <c r="G265" s="39">
        <f t="shared" si="34"/>
        <v>0</v>
      </c>
      <c r="H265" s="40">
        <v>0</v>
      </c>
      <c r="I265" s="41">
        <f t="shared" si="35"/>
        <v>0</v>
      </c>
      <c r="J265" s="42"/>
    </row>
    <row r="266" spans="1:10" s="1" customFormat="1" ht="134.4">
      <c r="A266" s="32">
        <f t="shared" si="36"/>
        <v>217</v>
      </c>
      <c r="B266" s="35" t="s">
        <v>913</v>
      </c>
      <c r="C266" s="36" t="s">
        <v>914</v>
      </c>
      <c r="D266" s="37" t="s">
        <v>884</v>
      </c>
      <c r="E266" s="38">
        <v>1</v>
      </c>
      <c r="F266" s="274"/>
      <c r="G266" s="39">
        <f t="shared" si="34"/>
        <v>0</v>
      </c>
      <c r="H266" s="40">
        <v>0</v>
      </c>
      <c r="I266" s="41">
        <f t="shared" si="35"/>
        <v>0</v>
      </c>
      <c r="J266" s="42"/>
    </row>
    <row r="267" spans="1:10" s="1" customFormat="1" ht="134.4">
      <c r="A267" s="32">
        <f t="shared" si="36"/>
        <v>218</v>
      </c>
      <c r="B267" s="35" t="s">
        <v>915</v>
      </c>
      <c r="C267" s="36" t="s">
        <v>916</v>
      </c>
      <c r="D267" s="37" t="s">
        <v>884</v>
      </c>
      <c r="E267" s="38">
        <v>1</v>
      </c>
      <c r="F267" s="274"/>
      <c r="G267" s="39">
        <f t="shared" si="34"/>
        <v>0</v>
      </c>
      <c r="H267" s="40">
        <v>0</v>
      </c>
      <c r="I267" s="41">
        <f t="shared" si="35"/>
        <v>0</v>
      </c>
      <c r="J267" s="42"/>
    </row>
    <row r="268" spans="1:10" s="1" customFormat="1" ht="124.8">
      <c r="A268" s="32">
        <f t="shared" si="36"/>
        <v>219</v>
      </c>
      <c r="B268" s="35" t="s">
        <v>917</v>
      </c>
      <c r="C268" s="36" t="s">
        <v>918</v>
      </c>
      <c r="D268" s="37" t="s">
        <v>884</v>
      </c>
      <c r="E268" s="38">
        <v>3</v>
      </c>
      <c r="F268" s="274"/>
      <c r="G268" s="39">
        <f t="shared" si="34"/>
        <v>0</v>
      </c>
      <c r="H268" s="40">
        <v>0</v>
      </c>
      <c r="I268" s="41">
        <f t="shared" si="35"/>
        <v>0</v>
      </c>
      <c r="J268" s="42"/>
    </row>
    <row r="269" spans="1:10" s="1" customFormat="1" ht="124.8">
      <c r="A269" s="32">
        <f t="shared" si="36"/>
        <v>220</v>
      </c>
      <c r="B269" s="35" t="s">
        <v>919</v>
      </c>
      <c r="C269" s="36" t="s">
        <v>920</v>
      </c>
      <c r="D269" s="37" t="s">
        <v>884</v>
      </c>
      <c r="E269" s="38">
        <v>1</v>
      </c>
      <c r="F269" s="274"/>
      <c r="G269" s="39">
        <f t="shared" si="34"/>
        <v>0</v>
      </c>
      <c r="H269" s="40">
        <v>0</v>
      </c>
      <c r="I269" s="41">
        <f t="shared" si="35"/>
        <v>0</v>
      </c>
      <c r="J269" s="42"/>
    </row>
    <row r="270" spans="1:10" s="1" customFormat="1" ht="124.8">
      <c r="A270" s="32">
        <f t="shared" si="36"/>
        <v>221</v>
      </c>
      <c r="B270" s="35" t="s">
        <v>921</v>
      </c>
      <c r="C270" s="36" t="s">
        <v>922</v>
      </c>
      <c r="D270" s="37" t="s">
        <v>884</v>
      </c>
      <c r="E270" s="38">
        <v>1</v>
      </c>
      <c r="F270" s="274"/>
      <c r="G270" s="39">
        <f t="shared" si="34"/>
        <v>0</v>
      </c>
      <c r="H270" s="40">
        <v>0</v>
      </c>
      <c r="I270" s="41">
        <f t="shared" si="35"/>
        <v>0</v>
      </c>
      <c r="J270" s="42"/>
    </row>
    <row r="271" spans="1:10" s="1" customFormat="1" ht="124.8">
      <c r="A271" s="32">
        <f t="shared" si="36"/>
        <v>222</v>
      </c>
      <c r="B271" s="35" t="s">
        <v>923</v>
      </c>
      <c r="C271" s="36" t="s">
        <v>924</v>
      </c>
      <c r="D271" s="37" t="s">
        <v>884</v>
      </c>
      <c r="E271" s="38">
        <v>1</v>
      </c>
      <c r="F271" s="274"/>
      <c r="G271" s="39">
        <f t="shared" si="34"/>
        <v>0</v>
      </c>
      <c r="H271" s="40">
        <v>0</v>
      </c>
      <c r="I271" s="41">
        <f t="shared" si="35"/>
        <v>0</v>
      </c>
      <c r="J271" s="42"/>
    </row>
    <row r="272" spans="1:10" s="1" customFormat="1" ht="124.8">
      <c r="A272" s="32">
        <f t="shared" si="36"/>
        <v>223</v>
      </c>
      <c r="B272" s="35" t="s">
        <v>925</v>
      </c>
      <c r="C272" s="36" t="s">
        <v>926</v>
      </c>
      <c r="D272" s="37" t="s">
        <v>884</v>
      </c>
      <c r="E272" s="38">
        <v>1</v>
      </c>
      <c r="F272" s="274"/>
      <c r="G272" s="39">
        <f t="shared" si="34"/>
        <v>0</v>
      </c>
      <c r="H272" s="40">
        <v>0</v>
      </c>
      <c r="I272" s="41">
        <f t="shared" si="35"/>
        <v>0</v>
      </c>
      <c r="J272" s="42"/>
    </row>
    <row r="273" spans="1:10" s="1" customFormat="1" ht="124.8">
      <c r="A273" s="32">
        <f t="shared" si="36"/>
        <v>224</v>
      </c>
      <c r="B273" s="35" t="s">
        <v>927</v>
      </c>
      <c r="C273" s="36" t="s">
        <v>928</v>
      </c>
      <c r="D273" s="37" t="s">
        <v>884</v>
      </c>
      <c r="E273" s="38">
        <v>2</v>
      </c>
      <c r="F273" s="274"/>
      <c r="G273" s="39">
        <f t="shared" si="34"/>
        <v>0</v>
      </c>
      <c r="H273" s="40">
        <v>0</v>
      </c>
      <c r="I273" s="41">
        <f t="shared" si="35"/>
        <v>0</v>
      </c>
      <c r="J273" s="42"/>
    </row>
    <row r="274" spans="1:10" s="1" customFormat="1" ht="124.8">
      <c r="A274" s="32">
        <f t="shared" si="36"/>
        <v>225</v>
      </c>
      <c r="B274" s="35" t="s">
        <v>929</v>
      </c>
      <c r="C274" s="36" t="s">
        <v>930</v>
      </c>
      <c r="D274" s="37" t="s">
        <v>884</v>
      </c>
      <c r="E274" s="38">
        <v>1</v>
      </c>
      <c r="F274" s="274"/>
      <c r="G274" s="39">
        <f t="shared" si="34"/>
        <v>0</v>
      </c>
      <c r="H274" s="40">
        <v>0</v>
      </c>
      <c r="I274" s="41">
        <f t="shared" si="35"/>
        <v>0</v>
      </c>
      <c r="J274" s="42"/>
    </row>
    <row r="275" spans="1:10" s="1" customFormat="1" ht="124.8">
      <c r="A275" s="32">
        <f t="shared" si="36"/>
        <v>226</v>
      </c>
      <c r="B275" s="35" t="s">
        <v>931</v>
      </c>
      <c r="C275" s="36" t="s">
        <v>932</v>
      </c>
      <c r="D275" s="37" t="s">
        <v>884</v>
      </c>
      <c r="E275" s="38">
        <v>2</v>
      </c>
      <c r="F275" s="274"/>
      <c r="G275" s="39">
        <f t="shared" si="34"/>
        <v>0</v>
      </c>
      <c r="H275" s="40">
        <v>0</v>
      </c>
      <c r="I275" s="41">
        <f t="shared" si="35"/>
        <v>0</v>
      </c>
      <c r="J275" s="42"/>
    </row>
    <row r="276" spans="1:10" s="1" customFormat="1" ht="124.8">
      <c r="A276" s="32">
        <f t="shared" si="36"/>
        <v>227</v>
      </c>
      <c r="B276" s="35" t="s">
        <v>933</v>
      </c>
      <c r="C276" s="36" t="s">
        <v>934</v>
      </c>
      <c r="D276" s="37" t="s">
        <v>884</v>
      </c>
      <c r="E276" s="38">
        <v>1</v>
      </c>
      <c r="F276" s="274"/>
      <c r="G276" s="39">
        <f t="shared" si="34"/>
        <v>0</v>
      </c>
      <c r="H276" s="40">
        <v>0</v>
      </c>
      <c r="I276" s="41">
        <f t="shared" si="35"/>
        <v>0</v>
      </c>
      <c r="J276" s="42"/>
    </row>
    <row r="277" spans="1:10" s="1" customFormat="1" ht="86.4">
      <c r="A277" s="32">
        <f t="shared" si="36"/>
        <v>228</v>
      </c>
      <c r="B277" s="35" t="s">
        <v>935</v>
      </c>
      <c r="C277" s="36" t="s">
        <v>936</v>
      </c>
      <c r="D277" s="37" t="s">
        <v>884</v>
      </c>
      <c r="E277" s="38">
        <v>8</v>
      </c>
      <c r="F277" s="274"/>
      <c r="G277" s="39">
        <f t="shared" si="34"/>
        <v>0</v>
      </c>
      <c r="H277" s="40">
        <v>0</v>
      </c>
      <c r="I277" s="41">
        <f t="shared" si="35"/>
        <v>0</v>
      </c>
      <c r="J277" s="42"/>
    </row>
    <row r="278" spans="1:10" s="1" customFormat="1" ht="124.8">
      <c r="A278" s="32">
        <f t="shared" si="36"/>
        <v>229</v>
      </c>
      <c r="B278" s="35" t="s">
        <v>937</v>
      </c>
      <c r="C278" s="36" t="s">
        <v>938</v>
      </c>
      <c r="D278" s="37" t="s">
        <v>884</v>
      </c>
      <c r="E278" s="38">
        <v>2</v>
      </c>
      <c r="F278" s="274"/>
      <c r="G278" s="39">
        <f t="shared" si="34"/>
        <v>0</v>
      </c>
      <c r="H278" s="40">
        <v>0</v>
      </c>
      <c r="I278" s="41">
        <f t="shared" si="35"/>
        <v>0</v>
      </c>
      <c r="J278" s="42"/>
    </row>
    <row r="279" spans="1:10" s="1" customFormat="1" ht="9.6">
      <c r="A279" s="32">
        <f t="shared" si="36"/>
        <v>230</v>
      </c>
      <c r="B279" s="35"/>
      <c r="C279" s="36" t="s">
        <v>939</v>
      </c>
      <c r="D279" s="37" t="s">
        <v>884</v>
      </c>
      <c r="E279" s="38">
        <v>1</v>
      </c>
      <c r="F279" s="274"/>
      <c r="G279" s="39">
        <f t="shared" si="34"/>
        <v>0</v>
      </c>
      <c r="H279" s="40">
        <v>0</v>
      </c>
      <c r="I279" s="41">
        <f t="shared" si="35"/>
        <v>0</v>
      </c>
      <c r="J279" s="42"/>
    </row>
    <row r="280" spans="1:10" s="1" customFormat="1" ht="9.6">
      <c r="A280" s="32">
        <f t="shared" si="36"/>
        <v>231</v>
      </c>
      <c r="B280" s="35"/>
      <c r="C280" s="36" t="s">
        <v>940</v>
      </c>
      <c r="D280" s="37" t="s">
        <v>884</v>
      </c>
      <c r="E280" s="38">
        <v>1</v>
      </c>
      <c r="F280" s="274"/>
      <c r="G280" s="39">
        <f t="shared" si="34"/>
        <v>0</v>
      </c>
      <c r="H280" s="40">
        <v>0</v>
      </c>
      <c r="I280" s="41">
        <f t="shared" si="35"/>
        <v>0</v>
      </c>
      <c r="J280" s="42"/>
    </row>
    <row r="281" spans="1:10" s="1" customFormat="1" ht="9.6">
      <c r="A281" s="32">
        <f t="shared" si="36"/>
        <v>232</v>
      </c>
      <c r="B281" s="35"/>
      <c r="C281" s="36" t="s">
        <v>941</v>
      </c>
      <c r="D281" s="37" t="s">
        <v>884</v>
      </c>
      <c r="E281" s="38">
        <v>1</v>
      </c>
      <c r="F281" s="274"/>
      <c r="G281" s="39">
        <f t="shared" si="34"/>
        <v>0</v>
      </c>
      <c r="H281" s="40">
        <v>0</v>
      </c>
      <c r="I281" s="41">
        <f t="shared" si="35"/>
        <v>0</v>
      </c>
      <c r="J281" s="42"/>
    </row>
    <row r="282" spans="1:10" s="1" customFormat="1" ht="28.8">
      <c r="A282" s="32">
        <f t="shared" si="36"/>
        <v>233</v>
      </c>
      <c r="B282" s="35" t="s">
        <v>942</v>
      </c>
      <c r="C282" s="36" t="s">
        <v>943</v>
      </c>
      <c r="D282" s="37" t="s">
        <v>300</v>
      </c>
      <c r="E282" s="38">
        <v>2</v>
      </c>
      <c r="F282" s="274"/>
      <c r="G282" s="39">
        <f t="shared" si="34"/>
        <v>0</v>
      </c>
      <c r="H282" s="40">
        <v>0</v>
      </c>
      <c r="I282" s="41">
        <f t="shared" si="35"/>
        <v>0</v>
      </c>
      <c r="J282" s="42"/>
    </row>
    <row r="283" spans="1:10" s="1" customFormat="1" ht="19.2">
      <c r="A283" s="32">
        <f t="shared" si="36"/>
        <v>234</v>
      </c>
      <c r="B283" s="35" t="s">
        <v>944</v>
      </c>
      <c r="C283" s="36" t="s">
        <v>945</v>
      </c>
      <c r="D283" s="37" t="s">
        <v>300</v>
      </c>
      <c r="E283" s="38">
        <v>3</v>
      </c>
      <c r="F283" s="274"/>
      <c r="G283" s="39">
        <f t="shared" si="34"/>
        <v>0</v>
      </c>
      <c r="H283" s="40">
        <v>0</v>
      </c>
      <c r="I283" s="41">
        <f t="shared" si="35"/>
        <v>0</v>
      </c>
      <c r="J283" s="42"/>
    </row>
    <row r="284" spans="1:10" s="1" customFormat="1" ht="19.2">
      <c r="A284" s="32">
        <f t="shared" si="36"/>
        <v>235</v>
      </c>
      <c r="B284" s="35" t="s">
        <v>946</v>
      </c>
      <c r="C284" s="36" t="s">
        <v>945</v>
      </c>
      <c r="D284" s="37" t="s">
        <v>300</v>
      </c>
      <c r="E284" s="38">
        <v>3</v>
      </c>
      <c r="F284" s="274"/>
      <c r="G284" s="39">
        <f t="shared" si="34"/>
        <v>0</v>
      </c>
      <c r="H284" s="40">
        <v>0</v>
      </c>
      <c r="I284" s="41">
        <f t="shared" si="35"/>
        <v>0</v>
      </c>
      <c r="J284" s="42"/>
    </row>
    <row r="285" spans="1:10" s="1" customFormat="1" ht="19.2">
      <c r="A285" s="32">
        <f t="shared" si="36"/>
        <v>236</v>
      </c>
      <c r="B285" s="35" t="s">
        <v>947</v>
      </c>
      <c r="C285" s="36" t="s">
        <v>948</v>
      </c>
      <c r="D285" s="37" t="s">
        <v>300</v>
      </c>
      <c r="E285" s="38">
        <v>3</v>
      </c>
      <c r="F285" s="274"/>
      <c r="G285" s="39">
        <f t="shared" si="34"/>
        <v>0</v>
      </c>
      <c r="H285" s="40">
        <v>0</v>
      </c>
      <c r="I285" s="41">
        <f t="shared" si="35"/>
        <v>0</v>
      </c>
      <c r="J285" s="42"/>
    </row>
    <row r="286" spans="1:10" s="17" customFormat="1" ht="10.199999999999999">
      <c r="A286" s="56"/>
      <c r="B286" s="57">
        <v>766</v>
      </c>
      <c r="C286" s="58" t="s">
        <v>949</v>
      </c>
      <c r="D286" s="59"/>
      <c r="E286" s="59"/>
      <c r="F286" s="60"/>
      <c r="G286" s="61">
        <f>SUM(G250:G285)</f>
        <v>0</v>
      </c>
      <c r="H286" s="62"/>
      <c r="I286" s="63">
        <f>SUM(I250:I285)</f>
        <v>0</v>
      </c>
      <c r="J286" s="64"/>
    </row>
    <row r="287" spans="1:10" s="17" customFormat="1" ht="10.199999999999999">
      <c r="A287" s="26"/>
      <c r="B287" s="27" t="s">
        <v>320</v>
      </c>
      <c r="C287" s="28" t="s">
        <v>321</v>
      </c>
      <c r="D287" s="25"/>
      <c r="E287" s="25"/>
      <c r="F287" s="29"/>
      <c r="G287" s="24"/>
      <c r="H287" s="30"/>
      <c r="I287" s="24"/>
      <c r="J287" s="31"/>
    </row>
    <row r="288" spans="1:10" s="1" customFormat="1" ht="9.6">
      <c r="A288" s="32">
        <f>A285+1</f>
        <v>237</v>
      </c>
      <c r="B288" s="35"/>
      <c r="C288" s="36" t="s">
        <v>950</v>
      </c>
      <c r="D288" s="37" t="s">
        <v>300</v>
      </c>
      <c r="E288" s="38">
        <v>1</v>
      </c>
      <c r="F288" s="274"/>
      <c r="G288" s="39">
        <f t="shared" ref="G288:G297" si="37">E288*F288</f>
        <v>0</v>
      </c>
      <c r="H288" s="40">
        <v>0</v>
      </c>
      <c r="I288" s="41">
        <f t="shared" ref="I288:I297" si="38">E288*H288</f>
        <v>0</v>
      </c>
      <c r="J288" s="42"/>
    </row>
    <row r="289" spans="1:10" s="1" customFormat="1" ht="9.6">
      <c r="A289" s="32">
        <f t="shared" ref="A289:A297" si="39">A288+1</f>
        <v>238</v>
      </c>
      <c r="B289" s="35"/>
      <c r="C289" s="36" t="s">
        <v>951</v>
      </c>
      <c r="D289" s="37" t="s">
        <v>300</v>
      </c>
      <c r="E289" s="38">
        <v>1</v>
      </c>
      <c r="F289" s="274"/>
      <c r="G289" s="39">
        <f t="shared" si="37"/>
        <v>0</v>
      </c>
      <c r="H289" s="40">
        <v>0</v>
      </c>
      <c r="I289" s="41">
        <f t="shared" si="38"/>
        <v>0</v>
      </c>
      <c r="J289" s="42"/>
    </row>
    <row r="290" spans="1:10" s="1" customFormat="1" ht="9.6">
      <c r="A290" s="32">
        <f t="shared" si="39"/>
        <v>239</v>
      </c>
      <c r="B290" s="35"/>
      <c r="C290" s="36" t="s">
        <v>952</v>
      </c>
      <c r="D290" s="37" t="s">
        <v>300</v>
      </c>
      <c r="E290" s="38">
        <v>1</v>
      </c>
      <c r="F290" s="274"/>
      <c r="G290" s="39">
        <f t="shared" si="37"/>
        <v>0</v>
      </c>
      <c r="H290" s="40">
        <v>0</v>
      </c>
      <c r="I290" s="41">
        <f t="shared" si="38"/>
        <v>0</v>
      </c>
      <c r="J290" s="42"/>
    </row>
    <row r="291" spans="1:10" s="1" customFormat="1" ht="19.2">
      <c r="A291" s="32">
        <f t="shared" si="39"/>
        <v>240</v>
      </c>
      <c r="B291" s="35"/>
      <c r="C291" s="36" t="s">
        <v>953</v>
      </c>
      <c r="D291" s="37" t="s">
        <v>300</v>
      </c>
      <c r="E291" s="38">
        <v>1</v>
      </c>
      <c r="F291" s="274"/>
      <c r="G291" s="39">
        <f t="shared" si="37"/>
        <v>0</v>
      </c>
      <c r="H291" s="40">
        <v>0</v>
      </c>
      <c r="I291" s="41">
        <f t="shared" si="38"/>
        <v>0</v>
      </c>
      <c r="J291" s="42"/>
    </row>
    <row r="292" spans="1:10" s="1" customFormat="1" ht="19.2">
      <c r="A292" s="32">
        <f t="shared" si="39"/>
        <v>241</v>
      </c>
      <c r="B292" s="35"/>
      <c r="C292" s="36" t="s">
        <v>954</v>
      </c>
      <c r="D292" s="37" t="s">
        <v>300</v>
      </c>
      <c r="E292" s="38">
        <v>1</v>
      </c>
      <c r="F292" s="274"/>
      <c r="G292" s="39">
        <f t="shared" si="37"/>
        <v>0</v>
      </c>
      <c r="H292" s="40">
        <v>0</v>
      </c>
      <c r="I292" s="41">
        <f t="shared" si="38"/>
        <v>0</v>
      </c>
      <c r="J292" s="42"/>
    </row>
    <row r="293" spans="1:10" s="1" customFormat="1" ht="9.6">
      <c r="A293" s="32">
        <f t="shared" si="39"/>
        <v>242</v>
      </c>
      <c r="B293" s="35"/>
      <c r="C293" s="36" t="s">
        <v>955</v>
      </c>
      <c r="D293" s="37" t="s">
        <v>300</v>
      </c>
      <c r="E293" s="38">
        <v>1</v>
      </c>
      <c r="F293" s="274"/>
      <c r="G293" s="39">
        <f t="shared" si="37"/>
        <v>0</v>
      </c>
      <c r="H293" s="40">
        <v>0</v>
      </c>
      <c r="I293" s="41">
        <f t="shared" si="38"/>
        <v>0</v>
      </c>
      <c r="J293" s="42"/>
    </row>
    <row r="294" spans="1:10" s="1" customFormat="1" ht="19.2">
      <c r="A294" s="32">
        <f t="shared" si="39"/>
        <v>243</v>
      </c>
      <c r="B294" s="35"/>
      <c r="C294" s="36" t="s">
        <v>956</v>
      </c>
      <c r="D294" s="37" t="s">
        <v>300</v>
      </c>
      <c r="E294" s="38">
        <v>1</v>
      </c>
      <c r="F294" s="274"/>
      <c r="G294" s="39">
        <f t="shared" si="37"/>
        <v>0</v>
      </c>
      <c r="H294" s="40">
        <v>0</v>
      </c>
      <c r="I294" s="41">
        <f t="shared" si="38"/>
        <v>0</v>
      </c>
      <c r="J294" s="42"/>
    </row>
    <row r="295" spans="1:10" s="1" customFormat="1" ht="9.6">
      <c r="A295" s="32">
        <f t="shared" si="39"/>
        <v>244</v>
      </c>
      <c r="B295" s="35"/>
      <c r="C295" s="36" t="s">
        <v>957</v>
      </c>
      <c r="D295" s="37" t="s">
        <v>300</v>
      </c>
      <c r="E295" s="38">
        <v>1</v>
      </c>
      <c r="F295" s="274"/>
      <c r="G295" s="39">
        <f t="shared" si="37"/>
        <v>0</v>
      </c>
      <c r="H295" s="40">
        <v>0</v>
      </c>
      <c r="I295" s="41">
        <f t="shared" si="38"/>
        <v>0</v>
      </c>
      <c r="J295" s="42"/>
    </row>
    <row r="296" spans="1:10" s="1" customFormat="1" ht="19.2">
      <c r="A296" s="32">
        <f t="shared" si="39"/>
        <v>245</v>
      </c>
      <c r="B296" s="35"/>
      <c r="C296" s="36" t="s">
        <v>958</v>
      </c>
      <c r="D296" s="37" t="s">
        <v>300</v>
      </c>
      <c r="E296" s="38">
        <v>1</v>
      </c>
      <c r="F296" s="274"/>
      <c r="G296" s="39">
        <f t="shared" si="37"/>
        <v>0</v>
      </c>
      <c r="H296" s="40">
        <v>0</v>
      </c>
      <c r="I296" s="41">
        <f t="shared" si="38"/>
        <v>0</v>
      </c>
      <c r="J296" s="42"/>
    </row>
    <row r="297" spans="1:10" s="1" customFormat="1" ht="19.2">
      <c r="A297" s="32">
        <f t="shared" si="39"/>
        <v>246</v>
      </c>
      <c r="B297" s="35"/>
      <c r="C297" s="36" t="s">
        <v>959</v>
      </c>
      <c r="D297" s="37" t="s">
        <v>300</v>
      </c>
      <c r="E297" s="38">
        <v>1</v>
      </c>
      <c r="F297" s="274"/>
      <c r="G297" s="39">
        <f t="shared" si="37"/>
        <v>0</v>
      </c>
      <c r="H297" s="40">
        <v>0</v>
      </c>
      <c r="I297" s="41">
        <f t="shared" si="38"/>
        <v>0</v>
      </c>
      <c r="J297" s="42"/>
    </row>
    <row r="298" spans="1:10" s="17" customFormat="1" ht="10.199999999999999">
      <c r="A298" s="56"/>
      <c r="B298" s="57">
        <v>767</v>
      </c>
      <c r="C298" s="58" t="s">
        <v>324</v>
      </c>
      <c r="D298" s="59"/>
      <c r="E298" s="59"/>
      <c r="F298" s="60"/>
      <c r="G298" s="61">
        <f>SUM(G288:G297)</f>
        <v>0</v>
      </c>
      <c r="H298" s="62"/>
      <c r="I298" s="63">
        <f>SUM(I288:I297)</f>
        <v>0</v>
      </c>
      <c r="J298" s="64"/>
    </row>
    <row r="299" spans="1:10" s="17" customFormat="1" ht="10.199999999999999">
      <c r="A299" s="26"/>
      <c r="B299" s="27" t="s">
        <v>960</v>
      </c>
      <c r="C299" s="28" t="s">
        <v>961</v>
      </c>
      <c r="D299" s="25"/>
      <c r="E299" s="25"/>
      <c r="F299" s="29"/>
      <c r="G299" s="24"/>
      <c r="H299" s="30"/>
      <c r="I299" s="24"/>
      <c r="J299" s="31"/>
    </row>
    <row r="300" spans="1:10" s="1" customFormat="1" ht="9.6">
      <c r="A300" s="32">
        <f>A297+1</f>
        <v>247</v>
      </c>
      <c r="B300" s="35" t="s">
        <v>962</v>
      </c>
      <c r="C300" s="36" t="s">
        <v>963</v>
      </c>
      <c r="D300" s="37" t="s">
        <v>523</v>
      </c>
      <c r="E300" s="48">
        <v>28.711799999999997</v>
      </c>
      <c r="F300" s="274"/>
      <c r="G300" s="39">
        <f>E300*F300</f>
        <v>0</v>
      </c>
      <c r="H300" s="40">
        <v>7.3999999999999999E-4</v>
      </c>
      <c r="I300" s="41">
        <f>E300*H300</f>
        <v>2.1246731999999997E-2</v>
      </c>
      <c r="J300" s="42" t="s">
        <v>508</v>
      </c>
    </row>
    <row r="301" spans="1:10" s="17" customFormat="1" ht="10.199999999999999">
      <c r="A301" s="56"/>
      <c r="B301" s="57">
        <v>777</v>
      </c>
      <c r="C301" s="58" t="s">
        <v>964</v>
      </c>
      <c r="D301" s="59"/>
      <c r="E301" s="59"/>
      <c r="F301" s="60"/>
      <c r="G301" s="61">
        <f>SUM(G300:G300)</f>
        <v>0</v>
      </c>
      <c r="H301" s="62"/>
      <c r="I301" s="63">
        <f>SUM(I300:I300)</f>
        <v>2.1246731999999997E-2</v>
      </c>
      <c r="J301" s="64"/>
    </row>
    <row r="302" spans="1:10" s="17" customFormat="1" ht="10.199999999999999">
      <c r="A302" s="26"/>
      <c r="B302" s="27" t="s">
        <v>965</v>
      </c>
      <c r="C302" s="28" t="s">
        <v>966</v>
      </c>
      <c r="D302" s="25"/>
      <c r="E302" s="25"/>
      <c r="F302" s="29"/>
      <c r="G302" s="24"/>
      <c r="H302" s="30"/>
      <c r="I302" s="24"/>
      <c r="J302" s="31"/>
    </row>
    <row r="303" spans="1:10" s="1" customFormat="1" ht="28.8">
      <c r="A303" s="32">
        <f>A300+1</f>
        <v>248</v>
      </c>
      <c r="B303" s="35" t="s">
        <v>967</v>
      </c>
      <c r="C303" s="36" t="s">
        <v>968</v>
      </c>
      <c r="D303" s="37" t="s">
        <v>523</v>
      </c>
      <c r="E303" s="38">
        <v>2500</v>
      </c>
      <c r="F303" s="274"/>
      <c r="G303" s="39">
        <f>E303*F303</f>
        <v>0</v>
      </c>
      <c r="H303" s="40">
        <v>2.8164999999999999E-4</v>
      </c>
      <c r="I303" s="41">
        <f>E303*H303</f>
        <v>0.704125</v>
      </c>
      <c r="J303" s="42" t="s">
        <v>508</v>
      </c>
    </row>
    <row r="304" spans="1:10" s="17" customFormat="1" ht="10.199999999999999">
      <c r="A304" s="56"/>
      <c r="B304" s="57">
        <v>784</v>
      </c>
      <c r="C304" s="58" t="s">
        <v>969</v>
      </c>
      <c r="D304" s="59"/>
      <c r="E304" s="59"/>
      <c r="F304" s="60"/>
      <c r="G304" s="61">
        <f>SUM(G303:G303)</f>
        <v>0</v>
      </c>
      <c r="H304" s="62"/>
      <c r="I304" s="63">
        <f>SUM(I303:I303)</f>
        <v>0.704125</v>
      </c>
      <c r="J304" s="64"/>
    </row>
    <row r="305" spans="1:10" s="17" customFormat="1" ht="10.199999999999999">
      <c r="A305" s="26"/>
      <c r="B305" s="27" t="s">
        <v>970</v>
      </c>
      <c r="C305" s="28" t="s">
        <v>971</v>
      </c>
      <c r="D305" s="25"/>
      <c r="E305" s="25"/>
      <c r="F305" s="29"/>
      <c r="G305" s="24"/>
      <c r="H305" s="30"/>
      <c r="I305" s="24"/>
      <c r="J305" s="31"/>
    </row>
    <row r="306" spans="1:10" s="1" customFormat="1" ht="28.8">
      <c r="A306" s="32">
        <f>A303+1</f>
        <v>249</v>
      </c>
      <c r="B306" s="35" t="s">
        <v>972</v>
      </c>
      <c r="C306" s="36" t="s">
        <v>973</v>
      </c>
      <c r="D306" s="37" t="s">
        <v>673</v>
      </c>
      <c r="E306" s="38">
        <v>40</v>
      </c>
      <c r="F306" s="274"/>
      <c r="G306" s="39">
        <f>E306*F306</f>
        <v>0</v>
      </c>
      <c r="H306" s="40">
        <v>0</v>
      </c>
      <c r="I306" s="41">
        <f>E306*H306</f>
        <v>0</v>
      </c>
      <c r="J306" s="42" t="s">
        <v>508</v>
      </c>
    </row>
    <row r="307" spans="1:10" s="17" customFormat="1" ht="10.199999999999999">
      <c r="A307" s="56"/>
      <c r="B307" s="57">
        <v>789</v>
      </c>
      <c r="C307" s="58" t="s">
        <v>974</v>
      </c>
      <c r="D307" s="59"/>
      <c r="E307" s="59"/>
      <c r="F307" s="60"/>
      <c r="G307" s="61">
        <f>SUM(G306:G306)</f>
        <v>0</v>
      </c>
      <c r="H307" s="62"/>
      <c r="I307" s="63">
        <f>SUM(I306:I306)</f>
        <v>0</v>
      </c>
      <c r="J307" s="64"/>
    </row>
    <row r="308" spans="1:10" s="17" customFormat="1" ht="10.199999999999999">
      <c r="A308" s="26"/>
      <c r="B308" s="27" t="s">
        <v>975</v>
      </c>
      <c r="C308" s="28" t="s">
        <v>976</v>
      </c>
      <c r="D308" s="25"/>
      <c r="E308" s="25"/>
      <c r="F308" s="29"/>
      <c r="G308" s="24"/>
      <c r="H308" s="30"/>
      <c r="I308" s="24"/>
      <c r="J308" s="31"/>
    </row>
    <row r="309" spans="1:10" s="1" customFormat="1" ht="9.6">
      <c r="A309" s="32">
        <f>A306+1</f>
        <v>250</v>
      </c>
      <c r="B309" s="35" t="s">
        <v>977</v>
      </c>
      <c r="C309" s="36" t="s">
        <v>978</v>
      </c>
      <c r="D309" s="37" t="s">
        <v>37</v>
      </c>
      <c r="E309" s="45">
        <v>45.2</v>
      </c>
      <c r="F309" s="274"/>
      <c r="G309" s="39">
        <f t="shared" ref="G309:G322" si="40">E309*F309</f>
        <v>0</v>
      </c>
      <c r="H309" s="40">
        <v>0</v>
      </c>
      <c r="I309" s="41">
        <f t="shared" ref="I309:I322" si="41">E309*H309</f>
        <v>0</v>
      </c>
      <c r="J309" s="42"/>
    </row>
    <row r="310" spans="1:10" s="1" customFormat="1" ht="9.6">
      <c r="A310" s="32">
        <f t="shared" ref="A310:A322" si="42">A309+1</f>
        <v>251</v>
      </c>
      <c r="B310" s="35" t="s">
        <v>979</v>
      </c>
      <c r="C310" s="36" t="s">
        <v>980</v>
      </c>
      <c r="D310" s="37" t="s">
        <v>35</v>
      </c>
      <c r="E310" s="38">
        <v>1</v>
      </c>
      <c r="F310" s="274"/>
      <c r="G310" s="39">
        <f t="shared" si="40"/>
        <v>0</v>
      </c>
      <c r="H310" s="40">
        <v>0</v>
      </c>
      <c r="I310" s="41">
        <f t="shared" si="41"/>
        <v>0</v>
      </c>
      <c r="J310" s="42"/>
    </row>
    <row r="311" spans="1:10" s="1" customFormat="1" ht="9.6">
      <c r="A311" s="32">
        <f t="shared" si="42"/>
        <v>252</v>
      </c>
      <c r="B311" s="35" t="s">
        <v>981</v>
      </c>
      <c r="C311" s="36" t="s">
        <v>980</v>
      </c>
      <c r="D311" s="37" t="s">
        <v>35</v>
      </c>
      <c r="E311" s="38">
        <v>1</v>
      </c>
      <c r="F311" s="274"/>
      <c r="G311" s="39">
        <f t="shared" si="40"/>
        <v>0</v>
      </c>
      <c r="H311" s="40">
        <v>0</v>
      </c>
      <c r="I311" s="41">
        <f t="shared" si="41"/>
        <v>0</v>
      </c>
      <c r="J311" s="42"/>
    </row>
    <row r="312" spans="1:10" s="1" customFormat="1" ht="9.6">
      <c r="A312" s="32">
        <f t="shared" si="42"/>
        <v>253</v>
      </c>
      <c r="B312" s="35" t="s">
        <v>982</v>
      </c>
      <c r="C312" s="36" t="s">
        <v>983</v>
      </c>
      <c r="D312" s="37" t="s">
        <v>35</v>
      </c>
      <c r="E312" s="38">
        <v>2</v>
      </c>
      <c r="F312" s="274"/>
      <c r="G312" s="39">
        <f t="shared" si="40"/>
        <v>0</v>
      </c>
      <c r="H312" s="40">
        <v>0</v>
      </c>
      <c r="I312" s="41">
        <f t="shared" si="41"/>
        <v>0</v>
      </c>
      <c r="J312" s="42"/>
    </row>
    <row r="313" spans="1:10" s="1" customFormat="1" ht="9.6">
      <c r="A313" s="32">
        <f t="shared" si="42"/>
        <v>254</v>
      </c>
      <c r="B313" s="35" t="s">
        <v>984</v>
      </c>
      <c r="C313" s="36" t="s">
        <v>985</v>
      </c>
      <c r="D313" s="37" t="s">
        <v>35</v>
      </c>
      <c r="E313" s="38">
        <v>6</v>
      </c>
      <c r="F313" s="274"/>
      <c r="G313" s="39">
        <f t="shared" si="40"/>
        <v>0</v>
      </c>
      <c r="H313" s="40">
        <v>0</v>
      </c>
      <c r="I313" s="41">
        <f t="shared" si="41"/>
        <v>0</v>
      </c>
      <c r="J313" s="42"/>
    </row>
    <row r="314" spans="1:10" s="1" customFormat="1" ht="9.6">
      <c r="A314" s="32">
        <f t="shared" si="42"/>
        <v>255</v>
      </c>
      <c r="B314" s="35" t="s">
        <v>986</v>
      </c>
      <c r="C314" s="36" t="s">
        <v>987</v>
      </c>
      <c r="D314" s="37" t="s">
        <v>35</v>
      </c>
      <c r="E314" s="38">
        <v>1</v>
      </c>
      <c r="F314" s="274"/>
      <c r="G314" s="39">
        <f t="shared" si="40"/>
        <v>0</v>
      </c>
      <c r="H314" s="40">
        <v>0</v>
      </c>
      <c r="I314" s="41">
        <f t="shared" si="41"/>
        <v>0</v>
      </c>
      <c r="J314" s="42"/>
    </row>
    <row r="315" spans="1:10" s="1" customFormat="1" ht="9.6">
      <c r="A315" s="32">
        <f t="shared" si="42"/>
        <v>256</v>
      </c>
      <c r="B315" s="35" t="s">
        <v>988</v>
      </c>
      <c r="C315" s="36" t="s">
        <v>989</v>
      </c>
      <c r="D315" s="37" t="s">
        <v>35</v>
      </c>
      <c r="E315" s="38">
        <v>6</v>
      </c>
      <c r="F315" s="274"/>
      <c r="G315" s="39">
        <f t="shared" si="40"/>
        <v>0</v>
      </c>
      <c r="H315" s="40">
        <v>0</v>
      </c>
      <c r="I315" s="41">
        <f t="shared" si="41"/>
        <v>0</v>
      </c>
      <c r="J315" s="42"/>
    </row>
    <row r="316" spans="1:10" s="1" customFormat="1" ht="9.6">
      <c r="A316" s="32">
        <f t="shared" si="42"/>
        <v>257</v>
      </c>
      <c r="B316" s="35" t="s">
        <v>990</v>
      </c>
      <c r="C316" s="36" t="s">
        <v>991</v>
      </c>
      <c r="D316" s="37" t="s">
        <v>35</v>
      </c>
      <c r="E316" s="38">
        <v>3</v>
      </c>
      <c r="F316" s="274"/>
      <c r="G316" s="39">
        <f t="shared" si="40"/>
        <v>0</v>
      </c>
      <c r="H316" s="40">
        <v>0</v>
      </c>
      <c r="I316" s="41">
        <f t="shared" si="41"/>
        <v>0</v>
      </c>
      <c r="J316" s="42"/>
    </row>
    <row r="317" spans="1:10" s="1" customFormat="1" ht="9.6">
      <c r="A317" s="32">
        <f t="shared" si="42"/>
        <v>258</v>
      </c>
      <c r="B317" s="35" t="s">
        <v>992</v>
      </c>
      <c r="C317" s="36" t="s">
        <v>993</v>
      </c>
      <c r="D317" s="37" t="s">
        <v>35</v>
      </c>
      <c r="E317" s="38">
        <v>3</v>
      </c>
      <c r="F317" s="274"/>
      <c r="G317" s="39">
        <f t="shared" si="40"/>
        <v>0</v>
      </c>
      <c r="H317" s="40">
        <v>0</v>
      </c>
      <c r="I317" s="41">
        <f t="shared" si="41"/>
        <v>0</v>
      </c>
      <c r="J317" s="42"/>
    </row>
    <row r="318" spans="1:10" s="1" customFormat="1" ht="9.6">
      <c r="A318" s="32">
        <f t="shared" si="42"/>
        <v>259</v>
      </c>
      <c r="B318" s="35" t="s">
        <v>994</v>
      </c>
      <c r="C318" s="36" t="s">
        <v>995</v>
      </c>
      <c r="D318" s="37" t="s">
        <v>35</v>
      </c>
      <c r="E318" s="38">
        <v>5</v>
      </c>
      <c r="F318" s="274"/>
      <c r="G318" s="39">
        <f t="shared" si="40"/>
        <v>0</v>
      </c>
      <c r="H318" s="40">
        <v>0</v>
      </c>
      <c r="I318" s="41">
        <f t="shared" si="41"/>
        <v>0</v>
      </c>
      <c r="J318" s="42"/>
    </row>
    <row r="319" spans="1:10" s="1" customFormat="1" ht="9.6">
      <c r="A319" s="32">
        <f t="shared" si="42"/>
        <v>260</v>
      </c>
      <c r="B319" s="35" t="s">
        <v>996</v>
      </c>
      <c r="C319" s="36" t="s">
        <v>993</v>
      </c>
      <c r="D319" s="37" t="s">
        <v>35</v>
      </c>
      <c r="E319" s="38">
        <v>3</v>
      </c>
      <c r="F319" s="274"/>
      <c r="G319" s="39">
        <f t="shared" si="40"/>
        <v>0</v>
      </c>
      <c r="H319" s="40">
        <v>0</v>
      </c>
      <c r="I319" s="41">
        <f t="shared" si="41"/>
        <v>0</v>
      </c>
      <c r="J319" s="42"/>
    </row>
    <row r="320" spans="1:10" s="1" customFormat="1" ht="9.6">
      <c r="A320" s="32">
        <f t="shared" si="42"/>
        <v>261</v>
      </c>
      <c r="B320" s="35" t="s">
        <v>997</v>
      </c>
      <c r="C320" s="36" t="s">
        <v>998</v>
      </c>
      <c r="D320" s="37" t="s">
        <v>35</v>
      </c>
      <c r="E320" s="38">
        <v>2</v>
      </c>
      <c r="F320" s="274"/>
      <c r="G320" s="39">
        <f t="shared" si="40"/>
        <v>0</v>
      </c>
      <c r="H320" s="40">
        <v>0</v>
      </c>
      <c r="I320" s="41">
        <f t="shared" si="41"/>
        <v>0</v>
      </c>
      <c r="J320" s="42"/>
    </row>
    <row r="321" spans="1:10" s="1" customFormat="1" ht="9.6">
      <c r="A321" s="32">
        <f t="shared" si="42"/>
        <v>262</v>
      </c>
      <c r="B321" s="35" t="s">
        <v>999</v>
      </c>
      <c r="C321" s="36" t="s">
        <v>1000</v>
      </c>
      <c r="D321" s="37" t="s">
        <v>35</v>
      </c>
      <c r="E321" s="38">
        <v>6</v>
      </c>
      <c r="F321" s="274"/>
      <c r="G321" s="39">
        <f t="shared" si="40"/>
        <v>0</v>
      </c>
      <c r="H321" s="40">
        <v>0</v>
      </c>
      <c r="I321" s="41">
        <f t="shared" si="41"/>
        <v>0</v>
      </c>
      <c r="J321" s="42"/>
    </row>
    <row r="322" spans="1:10" s="1" customFormat="1" ht="9.6">
      <c r="A322" s="32">
        <f t="shared" si="42"/>
        <v>263</v>
      </c>
      <c r="B322" s="35" t="s">
        <v>1001</v>
      </c>
      <c r="C322" s="36" t="s">
        <v>1002</v>
      </c>
      <c r="D322" s="37" t="s">
        <v>35</v>
      </c>
      <c r="E322" s="38">
        <v>9</v>
      </c>
      <c r="F322" s="274"/>
      <c r="G322" s="39">
        <f t="shared" si="40"/>
        <v>0</v>
      </c>
      <c r="H322" s="40">
        <v>0</v>
      </c>
      <c r="I322" s="41">
        <f t="shared" si="41"/>
        <v>0</v>
      </c>
      <c r="J322" s="42"/>
    </row>
    <row r="323" spans="1:10" s="17" customFormat="1" ht="10.8" thickBot="1">
      <c r="A323" s="49"/>
      <c r="B323" s="51">
        <v>795</v>
      </c>
      <c r="C323" s="52" t="s">
        <v>1003</v>
      </c>
      <c r="D323" s="50"/>
      <c r="E323" s="50"/>
      <c r="F323" s="53"/>
      <c r="G323" s="65">
        <f>SUM(G309:G322)</f>
        <v>0</v>
      </c>
      <c r="H323" s="54"/>
      <c r="I323" s="66">
        <f>SUM(I309:I322)</f>
        <v>0</v>
      </c>
      <c r="J323" s="55"/>
    </row>
    <row r="324" spans="1:10" ht="13.8" thickBot="1">
      <c r="A324" s="67"/>
      <c r="B324" s="67"/>
      <c r="C324" s="67"/>
      <c r="D324" s="67"/>
      <c r="E324" s="67"/>
      <c r="F324" s="67"/>
      <c r="G324" s="67"/>
      <c r="H324" s="67"/>
      <c r="I324" s="67"/>
      <c r="J324" s="67"/>
    </row>
    <row r="325" spans="1:10" s="1" customFormat="1" ht="9.75" customHeight="1">
      <c r="A325" s="5" t="s">
        <v>5</v>
      </c>
      <c r="B325" s="259" t="s">
        <v>9</v>
      </c>
      <c r="C325" s="259" t="s">
        <v>11</v>
      </c>
      <c r="D325" s="259" t="s">
        <v>13</v>
      </c>
      <c r="E325" s="259" t="s">
        <v>15</v>
      </c>
      <c r="F325" s="260" t="s">
        <v>17</v>
      </c>
      <c r="G325" s="178"/>
      <c r="H325" s="259" t="s">
        <v>22</v>
      </c>
      <c r="I325" s="178"/>
      <c r="J325" s="257" t="s">
        <v>25</v>
      </c>
    </row>
    <row r="326" spans="1:10" s="1" customFormat="1" ht="9.75" customHeight="1">
      <c r="A326" s="6" t="s">
        <v>6</v>
      </c>
      <c r="B326" s="141"/>
      <c r="C326" s="141"/>
      <c r="D326" s="141"/>
      <c r="E326" s="141"/>
      <c r="F326" s="261"/>
      <c r="G326" s="139"/>
      <c r="H326" s="141"/>
      <c r="I326" s="139"/>
      <c r="J326" s="258"/>
    </row>
    <row r="327" spans="1:10" s="1" customFormat="1" ht="9.75" customHeight="1">
      <c r="A327" s="6" t="s">
        <v>7</v>
      </c>
      <c r="B327" s="141"/>
      <c r="C327" s="141"/>
      <c r="D327" s="141"/>
      <c r="E327" s="141"/>
      <c r="F327" s="9" t="s">
        <v>18</v>
      </c>
      <c r="G327" s="11" t="s">
        <v>20</v>
      </c>
      <c r="H327" s="13" t="s">
        <v>18</v>
      </c>
      <c r="I327" s="11" t="s">
        <v>20</v>
      </c>
      <c r="J327" s="258"/>
    </row>
    <row r="328" spans="1:10" s="1" customFormat="1" ht="9.75" customHeight="1" thickBot="1">
      <c r="A328" s="7" t="s">
        <v>8</v>
      </c>
      <c r="B328" s="8" t="s">
        <v>10</v>
      </c>
      <c r="C328" s="8" t="s">
        <v>12</v>
      </c>
      <c r="D328" s="8" t="s">
        <v>14</v>
      </c>
      <c r="E328" s="8" t="s">
        <v>16</v>
      </c>
      <c r="F328" s="10" t="s">
        <v>19</v>
      </c>
      <c r="G328" s="12" t="s">
        <v>21</v>
      </c>
      <c r="H328" s="14" t="s">
        <v>23</v>
      </c>
      <c r="I328" s="12" t="s">
        <v>24</v>
      </c>
      <c r="J328" s="15" t="s">
        <v>26</v>
      </c>
    </row>
    <row r="329" spans="1:10" s="17" customFormat="1" ht="10.199999999999999">
      <c r="A329" s="19"/>
      <c r="B329" s="18"/>
      <c r="C329" s="20" t="s">
        <v>325</v>
      </c>
      <c r="D329" s="18"/>
      <c r="E329" s="18"/>
      <c r="F329" s="21"/>
      <c r="H329" s="22"/>
      <c r="J329" s="23"/>
    </row>
    <row r="330" spans="1:10" s="17" customFormat="1" ht="10.199999999999999">
      <c r="A330" s="26"/>
      <c r="B330" s="27" t="s">
        <v>326</v>
      </c>
      <c r="C330" s="28" t="s">
        <v>327</v>
      </c>
      <c r="D330" s="25"/>
      <c r="E330" s="25"/>
      <c r="F330" s="29"/>
      <c r="G330" s="24"/>
      <c r="H330" s="30"/>
      <c r="I330" s="24"/>
      <c r="J330" s="31"/>
    </row>
    <row r="331" spans="1:10" s="1" customFormat="1" ht="19.2">
      <c r="A331" s="32">
        <f>A322+1</f>
        <v>264</v>
      </c>
      <c r="B331" s="35" t="s">
        <v>1004</v>
      </c>
      <c r="C331" s="36" t="s">
        <v>1005</v>
      </c>
      <c r="D331" s="37" t="s">
        <v>542</v>
      </c>
      <c r="E331" s="38">
        <v>16</v>
      </c>
      <c r="F331" s="274"/>
      <c r="G331" s="39">
        <f t="shared" ref="G331:G336" si="43">E331*F331</f>
        <v>0</v>
      </c>
      <c r="H331" s="40">
        <v>8.8775199999999999E-3</v>
      </c>
      <c r="I331" s="41">
        <f t="shared" ref="I331:I336" si="44">E331*H331</f>
        <v>0.14204032</v>
      </c>
      <c r="J331" s="42" t="s">
        <v>508</v>
      </c>
    </row>
    <row r="332" spans="1:10" s="1" customFormat="1" ht="19.2">
      <c r="A332" s="32">
        <f>A331+1</f>
        <v>265</v>
      </c>
      <c r="B332" s="35" t="s">
        <v>1006</v>
      </c>
      <c r="C332" s="36" t="s">
        <v>1007</v>
      </c>
      <c r="D332" s="37" t="s">
        <v>542</v>
      </c>
      <c r="E332" s="38">
        <v>18</v>
      </c>
      <c r="F332" s="274"/>
      <c r="G332" s="39">
        <f t="shared" si="43"/>
        <v>0</v>
      </c>
      <c r="H332" s="40">
        <v>2.6700000000000001E-3</v>
      </c>
      <c r="I332" s="41">
        <f t="shared" si="44"/>
        <v>4.8059999999999999E-2</v>
      </c>
      <c r="J332" s="42" t="s">
        <v>508</v>
      </c>
    </row>
    <row r="333" spans="1:10" s="1" customFormat="1" ht="19.2">
      <c r="A333" s="32">
        <f>A332+1</f>
        <v>266</v>
      </c>
      <c r="B333" s="35" t="s">
        <v>1008</v>
      </c>
      <c r="C333" s="36" t="s">
        <v>1009</v>
      </c>
      <c r="D333" s="37" t="s">
        <v>673</v>
      </c>
      <c r="E333" s="38">
        <v>10</v>
      </c>
      <c r="F333" s="274"/>
      <c r="G333" s="39">
        <f t="shared" si="43"/>
        <v>0</v>
      </c>
      <c r="H333" s="40">
        <v>0</v>
      </c>
      <c r="I333" s="41">
        <f t="shared" si="44"/>
        <v>0</v>
      </c>
      <c r="J333" s="42" t="s">
        <v>508</v>
      </c>
    </row>
    <row r="334" spans="1:10" s="1" customFormat="1" ht="19.2">
      <c r="A334" s="32">
        <f>A333+1</f>
        <v>267</v>
      </c>
      <c r="B334" s="35" t="s">
        <v>1008</v>
      </c>
      <c r="C334" s="36" t="s">
        <v>1010</v>
      </c>
      <c r="D334" s="37" t="s">
        <v>673</v>
      </c>
      <c r="E334" s="48">
        <v>16</v>
      </c>
      <c r="F334" s="274"/>
      <c r="G334" s="39">
        <f t="shared" si="43"/>
        <v>0</v>
      </c>
      <c r="H334" s="40">
        <v>0</v>
      </c>
      <c r="I334" s="41">
        <f t="shared" si="44"/>
        <v>0</v>
      </c>
      <c r="J334" s="42" t="s">
        <v>508</v>
      </c>
    </row>
    <row r="335" spans="1:10" s="1" customFormat="1" ht="9.6">
      <c r="A335" s="32">
        <f>A334+1</f>
        <v>268</v>
      </c>
      <c r="B335" s="35" t="s">
        <v>1011</v>
      </c>
      <c r="C335" s="36" t="s">
        <v>1012</v>
      </c>
      <c r="D335" s="37" t="s">
        <v>555</v>
      </c>
      <c r="E335" s="38">
        <v>9</v>
      </c>
      <c r="F335" s="274"/>
      <c r="G335" s="39">
        <f t="shared" si="43"/>
        <v>0</v>
      </c>
      <c r="H335" s="40">
        <v>2.6200000000000001E-2</v>
      </c>
      <c r="I335" s="41">
        <f t="shared" si="44"/>
        <v>0.23580000000000001</v>
      </c>
      <c r="J335" s="42" t="s">
        <v>508</v>
      </c>
    </row>
    <row r="336" spans="1:10" s="1" customFormat="1" ht="9.6">
      <c r="A336" s="32">
        <f>A335+1</f>
        <v>269</v>
      </c>
      <c r="B336" s="35" t="s">
        <v>1013</v>
      </c>
      <c r="C336" s="36" t="s">
        <v>1014</v>
      </c>
      <c r="D336" s="37" t="s">
        <v>574</v>
      </c>
      <c r="E336" s="40">
        <v>0.42599999999999999</v>
      </c>
      <c r="F336" s="274"/>
      <c r="G336" s="39">
        <f t="shared" si="43"/>
        <v>0</v>
      </c>
      <c r="H336" s="40">
        <v>0</v>
      </c>
      <c r="I336" s="41">
        <f t="shared" si="44"/>
        <v>0</v>
      </c>
      <c r="J336" s="42" t="s">
        <v>508</v>
      </c>
    </row>
    <row r="337" spans="1:10" s="17" customFormat="1" ht="10.199999999999999">
      <c r="A337" s="56"/>
      <c r="B337" s="57">
        <v>721</v>
      </c>
      <c r="C337" s="58" t="s">
        <v>334</v>
      </c>
      <c r="D337" s="59"/>
      <c r="E337" s="59"/>
      <c r="F337" s="60"/>
      <c r="G337" s="61">
        <f>SUM(G331:G336)</f>
        <v>0</v>
      </c>
      <c r="H337" s="62"/>
      <c r="I337" s="63">
        <f>SUM(I331:I336)</f>
        <v>0.42590032</v>
      </c>
      <c r="J337" s="64"/>
    </row>
    <row r="338" spans="1:10" s="17" customFormat="1" ht="10.199999999999999">
      <c r="A338" s="26"/>
      <c r="B338" s="27" t="s">
        <v>1015</v>
      </c>
      <c r="C338" s="28" t="s">
        <v>1016</v>
      </c>
      <c r="D338" s="25"/>
      <c r="E338" s="25"/>
      <c r="F338" s="29"/>
      <c r="G338" s="24"/>
      <c r="H338" s="30"/>
      <c r="I338" s="24"/>
      <c r="J338" s="31"/>
    </row>
    <row r="339" spans="1:10" s="1" customFormat="1" ht="67.2">
      <c r="A339" s="32">
        <f>A336+1</f>
        <v>270</v>
      </c>
      <c r="B339" s="35" t="s">
        <v>1017</v>
      </c>
      <c r="C339" s="36" t="s">
        <v>1018</v>
      </c>
      <c r="D339" s="37" t="s">
        <v>673</v>
      </c>
      <c r="E339" s="48">
        <v>20</v>
      </c>
      <c r="F339" s="274"/>
      <c r="G339" s="39">
        <f>E339*F339</f>
        <v>0</v>
      </c>
      <c r="H339" s="40">
        <v>0</v>
      </c>
      <c r="I339" s="41">
        <f>E339*H339</f>
        <v>0</v>
      </c>
      <c r="J339" s="42" t="s">
        <v>508</v>
      </c>
    </row>
    <row r="340" spans="1:10" s="17" customFormat="1" ht="10.8" thickBot="1">
      <c r="A340" s="49"/>
      <c r="B340" s="51">
        <v>722</v>
      </c>
      <c r="C340" s="52" t="s">
        <v>1019</v>
      </c>
      <c r="D340" s="50"/>
      <c r="E340" s="50"/>
      <c r="F340" s="53"/>
      <c r="G340" s="65">
        <f>SUM(G339:G339)</f>
        <v>0</v>
      </c>
      <c r="H340" s="54"/>
      <c r="I340" s="66">
        <f>SUM(I339:I339)</f>
        <v>0</v>
      </c>
      <c r="J340" s="55"/>
    </row>
    <row r="341" spans="1:10" ht="13.8" thickBot="1">
      <c r="A341" s="67"/>
      <c r="B341" s="67"/>
      <c r="C341" s="67"/>
      <c r="D341" s="67"/>
      <c r="E341" s="67"/>
      <c r="F341" s="67"/>
      <c r="G341" s="67"/>
      <c r="H341" s="67"/>
      <c r="I341" s="67"/>
      <c r="J341" s="67"/>
    </row>
    <row r="342" spans="1:10" s="1" customFormat="1" ht="9.75" customHeight="1">
      <c r="A342" s="5" t="s">
        <v>5</v>
      </c>
      <c r="B342" s="259" t="s">
        <v>9</v>
      </c>
      <c r="C342" s="259" t="s">
        <v>11</v>
      </c>
      <c r="D342" s="259" t="s">
        <v>13</v>
      </c>
      <c r="E342" s="259" t="s">
        <v>15</v>
      </c>
      <c r="F342" s="260" t="s">
        <v>17</v>
      </c>
      <c r="G342" s="178"/>
      <c r="H342" s="259" t="s">
        <v>22</v>
      </c>
      <c r="I342" s="178"/>
      <c r="J342" s="257" t="s">
        <v>25</v>
      </c>
    </row>
    <row r="343" spans="1:10" s="1" customFormat="1" ht="9.75" customHeight="1">
      <c r="A343" s="6" t="s">
        <v>6</v>
      </c>
      <c r="B343" s="141"/>
      <c r="C343" s="141"/>
      <c r="D343" s="141"/>
      <c r="E343" s="141"/>
      <c r="F343" s="261"/>
      <c r="G343" s="139"/>
      <c r="H343" s="141"/>
      <c r="I343" s="139"/>
      <c r="J343" s="258"/>
    </row>
    <row r="344" spans="1:10" s="1" customFormat="1" ht="9.75" customHeight="1">
      <c r="A344" s="6" t="s">
        <v>7</v>
      </c>
      <c r="B344" s="141"/>
      <c r="C344" s="141"/>
      <c r="D344" s="141"/>
      <c r="E344" s="141"/>
      <c r="F344" s="9" t="s">
        <v>18</v>
      </c>
      <c r="G344" s="11" t="s">
        <v>20</v>
      </c>
      <c r="H344" s="13" t="s">
        <v>18</v>
      </c>
      <c r="I344" s="11" t="s">
        <v>20</v>
      </c>
      <c r="J344" s="258"/>
    </row>
    <row r="345" spans="1:10" s="1" customFormat="1" ht="9.75" customHeight="1" thickBot="1">
      <c r="A345" s="7" t="s">
        <v>8</v>
      </c>
      <c r="B345" s="8" t="s">
        <v>10</v>
      </c>
      <c r="C345" s="8" t="s">
        <v>12</v>
      </c>
      <c r="D345" s="8" t="s">
        <v>14</v>
      </c>
      <c r="E345" s="8" t="s">
        <v>16</v>
      </c>
      <c r="F345" s="10" t="s">
        <v>19</v>
      </c>
      <c r="G345" s="12" t="s">
        <v>21</v>
      </c>
      <c r="H345" s="14" t="s">
        <v>23</v>
      </c>
      <c r="I345" s="12" t="s">
        <v>24</v>
      </c>
      <c r="J345" s="15" t="s">
        <v>26</v>
      </c>
    </row>
    <row r="346" spans="1:10" s="17" customFormat="1" ht="10.199999999999999">
      <c r="A346" s="19"/>
      <c r="B346" s="18"/>
      <c r="C346" s="20" t="s">
        <v>27</v>
      </c>
      <c r="D346" s="18"/>
      <c r="E346" s="18"/>
      <c r="F346" s="21"/>
      <c r="H346" s="22"/>
      <c r="J346" s="23"/>
    </row>
    <row r="347" spans="1:10" s="17" customFormat="1" ht="10.199999999999999">
      <c r="A347" s="26"/>
      <c r="B347" s="27" t="s">
        <v>28</v>
      </c>
      <c r="C347" s="28" t="s">
        <v>29</v>
      </c>
      <c r="D347" s="25"/>
      <c r="E347" s="25"/>
      <c r="F347" s="29"/>
      <c r="G347" s="24"/>
      <c r="H347" s="30"/>
      <c r="I347" s="24"/>
      <c r="J347" s="31"/>
    </row>
    <row r="348" spans="1:10" s="1" customFormat="1" ht="28.8">
      <c r="A348" s="32">
        <f>A339+1</f>
        <v>271</v>
      </c>
      <c r="B348" s="35"/>
      <c r="C348" s="36" t="s">
        <v>1020</v>
      </c>
      <c r="D348" s="37" t="s">
        <v>884</v>
      </c>
      <c r="E348" s="38">
        <v>1</v>
      </c>
      <c r="F348" s="274"/>
      <c r="G348" s="39">
        <f>E348*F348</f>
        <v>0</v>
      </c>
      <c r="H348" s="40">
        <v>0</v>
      </c>
      <c r="I348" s="41">
        <f>E348*H348</f>
        <v>0</v>
      </c>
      <c r="J348" s="42"/>
    </row>
    <row r="349" spans="1:10" s="1" customFormat="1" ht="19.2">
      <c r="A349" s="32">
        <f>A348+1</f>
        <v>272</v>
      </c>
      <c r="B349" s="35"/>
      <c r="C349" s="36" t="s">
        <v>1021</v>
      </c>
      <c r="D349" s="37" t="s">
        <v>884</v>
      </c>
      <c r="E349" s="38">
        <v>1</v>
      </c>
      <c r="F349" s="274"/>
      <c r="G349" s="39">
        <f>E349*F349</f>
        <v>0</v>
      </c>
      <c r="H349" s="40">
        <v>0</v>
      </c>
      <c r="I349" s="41">
        <f>E349*H349</f>
        <v>0</v>
      </c>
      <c r="J349" s="42"/>
    </row>
    <row r="350" spans="1:10" s="17" customFormat="1" ht="10.8" thickBot="1">
      <c r="A350" s="49"/>
      <c r="B350" s="51" t="s">
        <v>171</v>
      </c>
      <c r="C350" s="52" t="s">
        <v>172</v>
      </c>
      <c r="D350" s="50"/>
      <c r="E350" s="50"/>
      <c r="F350" s="53"/>
      <c r="G350" s="65">
        <f>SUM(G348:G349)</f>
        <v>0</v>
      </c>
      <c r="H350" s="54"/>
      <c r="I350" s="66">
        <f>SUM(I348:I349)</f>
        <v>0</v>
      </c>
      <c r="J350" s="55"/>
    </row>
    <row r="351" spans="1:10" ht="13.8" thickBot="1">
      <c r="A351" s="67"/>
      <c r="B351" s="67"/>
      <c r="C351" s="67"/>
      <c r="D351" s="67"/>
      <c r="E351" s="67"/>
      <c r="F351" s="67"/>
      <c r="G351" s="67"/>
      <c r="H351" s="67"/>
      <c r="I351" s="67"/>
      <c r="J351" s="67"/>
    </row>
    <row r="352" spans="1:10" s="17" customFormat="1" ht="13.8" thickBot="1">
      <c r="A352" s="68"/>
      <c r="B352" s="69"/>
      <c r="C352" s="71" t="s">
        <v>173</v>
      </c>
      <c r="D352" s="70"/>
      <c r="E352" s="70"/>
      <c r="F352" s="70"/>
      <c r="G352" s="70"/>
      <c r="H352" s="70"/>
      <c r="I352" s="256">
        <f>'KRYCÍ LIST #1'!E20</f>
        <v>0</v>
      </c>
      <c r="J352" s="168"/>
    </row>
  </sheetData>
  <sheetProtection password="CA9C" sheet="1" objects="1" scenarios="1"/>
  <mergeCells count="34">
    <mergeCell ref="A1:H1"/>
    <mergeCell ref="I1:J1"/>
    <mergeCell ref="A2:H2"/>
    <mergeCell ref="I2:J2"/>
    <mergeCell ref="A4:J4"/>
    <mergeCell ref="H6:I7"/>
    <mergeCell ref="J6:J8"/>
    <mergeCell ref="B189:B191"/>
    <mergeCell ref="C189:C191"/>
    <mergeCell ref="D189:D191"/>
    <mergeCell ref="E189:E191"/>
    <mergeCell ref="F189:G190"/>
    <mergeCell ref="H189:I190"/>
    <mergeCell ref="J189:J191"/>
    <mergeCell ref="B6:B8"/>
    <mergeCell ref="C6:C8"/>
    <mergeCell ref="D6:D8"/>
    <mergeCell ref="E6:E8"/>
    <mergeCell ref="F6:G7"/>
    <mergeCell ref="I352:J352"/>
    <mergeCell ref="J325:J327"/>
    <mergeCell ref="B342:B344"/>
    <mergeCell ref="C342:C344"/>
    <mergeCell ref="D342:D344"/>
    <mergeCell ref="E342:E344"/>
    <mergeCell ref="F342:G343"/>
    <mergeCell ref="H342:I343"/>
    <mergeCell ref="J342:J344"/>
    <mergeCell ref="B325:B327"/>
    <mergeCell ref="C325:C327"/>
    <mergeCell ref="D325:D327"/>
    <mergeCell ref="E325:E327"/>
    <mergeCell ref="F325:G326"/>
    <mergeCell ref="H325:I326"/>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6.xml><?xml version="1.0" encoding="utf-8"?>
<worksheet xmlns="http://schemas.openxmlformats.org/spreadsheetml/2006/main" xmlns:r="http://schemas.openxmlformats.org/officeDocument/2006/relationships">
  <dimension ref="A1:M41"/>
  <sheetViews>
    <sheetView topLeftCell="A7" workbookViewId="0">
      <selection activeCell="F30" sqref="F30:G31"/>
    </sheetView>
  </sheetViews>
  <sheetFormatPr defaultRowHeight="13.2"/>
  <cols>
    <col min="1" max="1" width="2.109375" customWidth="1"/>
    <col min="2" max="2" width="4.5546875" customWidth="1"/>
    <col min="3" max="3" width="4.33203125" customWidth="1"/>
    <col min="4" max="4" width="6.6640625" customWidth="1"/>
    <col min="5" max="5" width="6.44140625" customWidth="1"/>
    <col min="6" max="6" width="9.5546875" customWidth="1"/>
    <col min="7" max="7" width="12.33203125" customWidth="1"/>
    <col min="8" max="8" width="6.44140625" customWidth="1"/>
    <col min="9" max="9" width="2.44140625" customWidth="1"/>
    <col min="10" max="10" width="5" customWidth="1"/>
    <col min="11" max="11" width="11.88671875" customWidth="1"/>
    <col min="12" max="12" width="2.33203125" customWidth="1"/>
    <col min="13" max="13" width="13.5546875" customWidth="1"/>
  </cols>
  <sheetData>
    <row r="1" spans="1:13" ht="18.45" customHeight="1">
      <c r="A1" s="247" t="s">
        <v>181</v>
      </c>
      <c r="B1" s="139"/>
      <c r="C1" s="139"/>
      <c r="D1" s="139"/>
      <c r="E1" s="139"/>
      <c r="F1" s="139"/>
      <c r="G1" s="139"/>
      <c r="H1" s="139"/>
      <c r="I1" s="139"/>
      <c r="J1" s="139"/>
      <c r="K1" s="139"/>
      <c r="L1" s="139"/>
      <c r="M1" s="139"/>
    </row>
    <row r="2" spans="1:13" ht="10.050000000000001" customHeight="1" thickBot="1">
      <c r="A2" s="163"/>
      <c r="B2" s="163"/>
      <c r="C2" s="163"/>
      <c r="D2" s="163"/>
      <c r="E2" s="163"/>
      <c r="F2" s="163"/>
      <c r="G2" s="163"/>
      <c r="H2" s="163"/>
      <c r="I2" s="163"/>
      <c r="J2" s="163"/>
      <c r="K2" s="163"/>
      <c r="L2" s="163"/>
      <c r="M2" s="163"/>
    </row>
    <row r="3" spans="1:13" ht="13.05" customHeight="1">
      <c r="A3" s="248" t="s">
        <v>182</v>
      </c>
      <c r="B3" s="178"/>
      <c r="C3" s="178"/>
      <c r="D3" s="179"/>
      <c r="E3" s="249" t="s">
        <v>183</v>
      </c>
      <c r="F3" s="178"/>
      <c r="G3" s="178"/>
      <c r="H3" s="178"/>
      <c r="I3" s="178"/>
      <c r="J3" s="179"/>
      <c r="K3" s="249" t="s">
        <v>184</v>
      </c>
      <c r="L3" s="179"/>
      <c r="M3" s="85" t="s">
        <v>185</v>
      </c>
    </row>
    <row r="4" spans="1:13" ht="13.2" customHeight="1">
      <c r="A4" s="245" t="s">
        <v>503</v>
      </c>
      <c r="B4" s="142"/>
      <c r="C4" s="142"/>
      <c r="D4" s="143"/>
      <c r="E4" s="246" t="s">
        <v>504</v>
      </c>
      <c r="F4" s="182"/>
      <c r="G4" s="182"/>
      <c r="H4" s="182"/>
      <c r="I4" s="182"/>
      <c r="J4" s="183"/>
      <c r="K4" s="184" t="s">
        <v>188</v>
      </c>
      <c r="L4" s="143"/>
      <c r="M4" s="86" t="s">
        <v>189</v>
      </c>
    </row>
    <row r="5" spans="1:13" ht="13.05" customHeight="1">
      <c r="A5" s="243" t="s">
        <v>190</v>
      </c>
      <c r="B5" s="136"/>
      <c r="C5" s="136"/>
      <c r="D5" s="137"/>
      <c r="E5" s="237" t="s">
        <v>191</v>
      </c>
      <c r="F5" s="136"/>
      <c r="G5" s="136"/>
      <c r="H5" s="136"/>
      <c r="I5" s="136"/>
      <c r="J5" s="137"/>
      <c r="K5" s="237" t="s">
        <v>192</v>
      </c>
      <c r="L5" s="137"/>
      <c r="M5" s="87" t="s">
        <v>193</v>
      </c>
    </row>
    <row r="6" spans="1:13" ht="13.2" customHeight="1">
      <c r="A6" s="245" t="s">
        <v>188</v>
      </c>
      <c r="B6" s="142"/>
      <c r="C6" s="142"/>
      <c r="D6" s="143"/>
      <c r="E6" s="246" t="s">
        <v>194</v>
      </c>
      <c r="F6" s="182"/>
      <c r="G6" s="182"/>
      <c r="H6" s="182"/>
      <c r="I6" s="182"/>
      <c r="J6" s="183"/>
      <c r="K6" s="184" t="s">
        <v>188</v>
      </c>
      <c r="L6" s="143"/>
      <c r="M6" s="86" t="s">
        <v>188</v>
      </c>
    </row>
    <row r="7" spans="1:13" s="3" customFormat="1" ht="13.05" customHeight="1">
      <c r="A7" s="242" t="s">
        <v>195</v>
      </c>
      <c r="B7" s="229"/>
      <c r="C7" s="229"/>
      <c r="D7" s="244" t="s">
        <v>199</v>
      </c>
      <c r="E7" s="229"/>
      <c r="F7" s="229"/>
      <c r="G7" s="231"/>
      <c r="H7" s="235" t="s">
        <v>202</v>
      </c>
      <c r="I7" s="229"/>
      <c r="J7" s="229"/>
      <c r="K7" s="229"/>
      <c r="L7" s="229"/>
      <c r="M7" s="88"/>
    </row>
    <row r="8" spans="1:13" s="3" customFormat="1" ht="13.05" customHeight="1">
      <c r="A8" s="242" t="s">
        <v>196</v>
      </c>
      <c r="B8" s="229"/>
      <c r="C8" s="229"/>
      <c r="D8" s="244" t="s">
        <v>200</v>
      </c>
      <c r="E8" s="229"/>
      <c r="F8" s="229"/>
      <c r="G8" s="231"/>
      <c r="H8" s="235" t="s">
        <v>203</v>
      </c>
      <c r="I8" s="229"/>
      <c r="J8" s="229"/>
      <c r="K8" s="229"/>
      <c r="L8" s="229"/>
      <c r="M8" s="89" t="str">
        <f>IF(M7=0,"",E28/M7)</f>
        <v/>
      </c>
    </row>
    <row r="9" spans="1:13" ht="13.05" customHeight="1">
      <c r="A9" s="242" t="s">
        <v>197</v>
      </c>
      <c r="B9" s="152"/>
      <c r="C9" s="152"/>
      <c r="D9" s="244" t="s">
        <v>188</v>
      </c>
      <c r="E9" s="152"/>
      <c r="F9" s="152"/>
      <c r="G9" s="154"/>
      <c r="H9" s="235" t="s">
        <v>204</v>
      </c>
      <c r="I9" s="152"/>
      <c r="J9" s="152"/>
      <c r="K9" s="239" t="s">
        <v>188</v>
      </c>
      <c r="L9" s="152"/>
      <c r="M9" s="156"/>
    </row>
    <row r="10" spans="1:13" s="3" customFormat="1" ht="13.05" customHeight="1">
      <c r="A10" s="243" t="s">
        <v>198</v>
      </c>
      <c r="B10" s="238"/>
      <c r="C10" s="238"/>
      <c r="D10" s="240" t="s">
        <v>201</v>
      </c>
      <c r="E10" s="238"/>
      <c r="F10" s="238"/>
      <c r="G10" s="144"/>
      <c r="H10" s="237" t="s">
        <v>205</v>
      </c>
      <c r="I10" s="238"/>
      <c r="J10" s="240" t="s">
        <v>188</v>
      </c>
      <c r="K10" s="136"/>
      <c r="L10" s="136"/>
      <c r="M10" s="162"/>
    </row>
    <row r="11" spans="1:13" ht="13.05" customHeight="1" thickBot="1">
      <c r="A11" s="236" t="s">
        <v>188</v>
      </c>
      <c r="B11" s="163"/>
      <c r="C11" s="163"/>
      <c r="D11" s="163"/>
      <c r="E11" s="163"/>
      <c r="F11" s="163"/>
      <c r="G11" s="164"/>
      <c r="H11" s="241" t="s">
        <v>188</v>
      </c>
      <c r="I11" s="163"/>
      <c r="J11" s="163"/>
      <c r="K11" s="163"/>
      <c r="L11" s="163"/>
      <c r="M11" s="166"/>
    </row>
    <row r="12" spans="1:13" ht="28.5" customHeight="1" thickBot="1">
      <c r="A12" s="167" t="s">
        <v>206</v>
      </c>
      <c r="B12" s="149"/>
      <c r="C12" s="149"/>
      <c r="D12" s="149"/>
      <c r="E12" s="149"/>
      <c r="F12" s="149"/>
      <c r="G12" s="149"/>
      <c r="H12" s="149"/>
      <c r="I12" s="149"/>
      <c r="J12" s="149"/>
      <c r="K12" s="149"/>
      <c r="L12" s="149"/>
      <c r="M12" s="168"/>
    </row>
    <row r="13" spans="1:13" ht="13.05" customHeight="1">
      <c r="A13" s="225" t="s">
        <v>207</v>
      </c>
      <c r="B13" s="170"/>
      <c r="C13" s="170"/>
      <c r="D13" s="170"/>
      <c r="E13" s="170"/>
      <c r="F13" s="170"/>
      <c r="G13" s="225" t="s">
        <v>208</v>
      </c>
      <c r="H13" s="170"/>
      <c r="I13" s="170"/>
      <c r="J13" s="170"/>
      <c r="K13" s="170"/>
      <c r="L13" s="170"/>
      <c r="M13" s="232"/>
    </row>
    <row r="14" spans="1:13" s="3" customFormat="1" ht="13.05" customHeight="1">
      <c r="A14" s="233"/>
      <c r="B14" s="235" t="s">
        <v>209</v>
      </c>
      <c r="C14" s="229"/>
      <c r="D14" s="231"/>
      <c r="E14" s="153"/>
      <c r="F14" s="229"/>
      <c r="G14" s="151" t="s">
        <v>224</v>
      </c>
      <c r="H14" s="218"/>
      <c r="I14" s="218"/>
      <c r="J14" s="219"/>
      <c r="K14" s="268"/>
      <c r="L14" s="92" t="s">
        <v>225</v>
      </c>
      <c r="M14" s="96">
        <f>E20*K14/100</f>
        <v>0</v>
      </c>
    </row>
    <row r="15" spans="1:13" s="3" customFormat="1" ht="13.05" customHeight="1">
      <c r="A15" s="234"/>
      <c r="B15" s="235" t="s">
        <v>210</v>
      </c>
      <c r="C15" s="229"/>
      <c r="D15" s="231"/>
      <c r="E15" s="153"/>
      <c r="F15" s="229"/>
      <c r="G15" s="151" t="s">
        <v>226</v>
      </c>
      <c r="H15" s="218"/>
      <c r="I15" s="218"/>
      <c r="J15" s="219"/>
      <c r="K15" s="268"/>
      <c r="L15" s="92" t="s">
        <v>225</v>
      </c>
      <c r="M15" s="96">
        <f>E20*K15/100</f>
        <v>0</v>
      </c>
    </row>
    <row r="16" spans="1:13" s="3" customFormat="1" ht="13.05" customHeight="1">
      <c r="A16" s="95" t="s">
        <v>211</v>
      </c>
      <c r="B16" s="230" t="s">
        <v>212</v>
      </c>
      <c r="C16" s="229"/>
      <c r="D16" s="231"/>
      <c r="E16" s="153">
        <f>'REKAPITULACE #2'!C11</f>
        <v>0</v>
      </c>
      <c r="F16" s="229"/>
      <c r="G16" s="151" t="s">
        <v>227</v>
      </c>
      <c r="H16" s="218"/>
      <c r="I16" s="218"/>
      <c r="J16" s="219"/>
      <c r="K16" s="268"/>
      <c r="L16" s="92" t="s">
        <v>225</v>
      </c>
      <c r="M16" s="96">
        <f>E20*K16/100</f>
        <v>0</v>
      </c>
    </row>
    <row r="17" spans="1:13" s="3" customFormat="1" ht="13.05" customHeight="1">
      <c r="A17" s="95" t="s">
        <v>213</v>
      </c>
      <c r="B17" s="230" t="s">
        <v>214</v>
      </c>
      <c r="C17" s="229"/>
      <c r="D17" s="231"/>
      <c r="E17" s="153">
        <v>0</v>
      </c>
      <c r="F17" s="229"/>
      <c r="G17" s="151" t="s">
        <v>228</v>
      </c>
      <c r="H17" s="218"/>
      <c r="I17" s="218"/>
      <c r="J17" s="219"/>
      <c r="K17" s="268"/>
      <c r="L17" s="92" t="s">
        <v>225</v>
      </c>
      <c r="M17" s="96">
        <f>E20*K17/100</f>
        <v>0</v>
      </c>
    </row>
    <row r="18" spans="1:13" s="3" customFormat="1" ht="13.05" customHeight="1">
      <c r="A18" s="95" t="s">
        <v>215</v>
      </c>
      <c r="B18" s="230" t="s">
        <v>216</v>
      </c>
      <c r="C18" s="229"/>
      <c r="D18" s="231"/>
      <c r="E18" s="153">
        <f>'REKAPITULACE #2'!C15</f>
        <v>0</v>
      </c>
      <c r="F18" s="229"/>
      <c r="G18" s="151" t="s">
        <v>229</v>
      </c>
      <c r="H18" s="218"/>
      <c r="I18" s="218"/>
      <c r="J18" s="219"/>
      <c r="K18" s="268"/>
      <c r="L18" s="92" t="s">
        <v>225</v>
      </c>
      <c r="M18" s="96">
        <f>E20*K18/100</f>
        <v>0</v>
      </c>
    </row>
    <row r="19" spans="1:13" s="3" customFormat="1" ht="13.05" customHeight="1">
      <c r="A19" s="95" t="s">
        <v>217</v>
      </c>
      <c r="B19" s="230" t="s">
        <v>218</v>
      </c>
      <c r="C19" s="229"/>
      <c r="D19" s="231"/>
      <c r="E19" s="153">
        <v>0</v>
      </c>
      <c r="F19" s="229"/>
      <c r="G19" s="151" t="s">
        <v>369</v>
      </c>
      <c r="H19" s="218"/>
      <c r="I19" s="218"/>
      <c r="J19" s="219"/>
      <c r="K19" s="268"/>
      <c r="L19" s="92" t="s">
        <v>225</v>
      </c>
      <c r="M19" s="96">
        <f>E20*K19/100</f>
        <v>0</v>
      </c>
    </row>
    <row r="20" spans="1:13" s="3" customFormat="1" ht="13.05" customHeight="1">
      <c r="A20" s="151" t="s">
        <v>219</v>
      </c>
      <c r="B20" s="218"/>
      <c r="C20" s="218"/>
      <c r="D20" s="219"/>
      <c r="E20" s="153">
        <f>SUM(E16:E19)</f>
        <v>0</v>
      </c>
      <c r="F20" s="229"/>
      <c r="G20" s="151" t="s">
        <v>370</v>
      </c>
      <c r="H20" s="218"/>
      <c r="I20" s="218"/>
      <c r="J20" s="219"/>
      <c r="K20" s="268"/>
      <c r="L20" s="92" t="s">
        <v>225</v>
      </c>
      <c r="M20" s="96">
        <f>E20*K20/100</f>
        <v>0</v>
      </c>
    </row>
    <row r="21" spans="1:13" s="3" customFormat="1" ht="13.05" customHeight="1">
      <c r="A21" s="151" t="s">
        <v>220</v>
      </c>
      <c r="B21" s="218"/>
      <c r="C21" s="218"/>
      <c r="D21" s="219"/>
      <c r="E21" s="153">
        <v>0</v>
      </c>
      <c r="F21" s="229"/>
      <c r="G21" s="151" t="s">
        <v>371</v>
      </c>
      <c r="H21" s="218"/>
      <c r="I21" s="218"/>
      <c r="J21" s="219"/>
      <c r="K21" s="268"/>
      <c r="L21" s="92" t="s">
        <v>225</v>
      </c>
      <c r="M21" s="96">
        <f>E20*K21/100</f>
        <v>0</v>
      </c>
    </row>
    <row r="22" spans="1:13" s="3" customFormat="1" ht="13.05" customHeight="1">
      <c r="A22" s="151" t="s">
        <v>221</v>
      </c>
      <c r="B22" s="218"/>
      <c r="C22" s="218"/>
      <c r="D22" s="219"/>
      <c r="E22" s="153">
        <v>0</v>
      </c>
      <c r="F22" s="229"/>
      <c r="G22" s="151" t="s">
        <v>372</v>
      </c>
      <c r="H22" s="218"/>
      <c r="I22" s="218"/>
      <c r="J22" s="219"/>
      <c r="K22" s="268"/>
      <c r="L22" s="92" t="s">
        <v>225</v>
      </c>
      <c r="M22" s="96">
        <f>E20*K22/100</f>
        <v>0</v>
      </c>
    </row>
    <row r="23" spans="1:13" s="3" customFormat="1" ht="13.05" customHeight="1" thickBot="1">
      <c r="A23" s="151" t="s">
        <v>222</v>
      </c>
      <c r="B23" s="218"/>
      <c r="C23" s="218"/>
      <c r="D23" s="219"/>
      <c r="E23" s="153">
        <v>0</v>
      </c>
      <c r="F23" s="229"/>
      <c r="G23" s="160"/>
      <c r="H23" s="161"/>
      <c r="I23" s="161"/>
      <c r="J23" s="217"/>
      <c r="K23" s="93"/>
      <c r="L23" s="94" t="s">
        <v>225</v>
      </c>
      <c r="M23" s="97">
        <f>E20*K23/100</f>
        <v>0</v>
      </c>
    </row>
    <row r="24" spans="1:13" s="3" customFormat="1" ht="13.05" customHeight="1">
      <c r="A24" s="151" t="s">
        <v>223</v>
      </c>
      <c r="B24" s="218"/>
      <c r="C24" s="218"/>
      <c r="D24" s="218"/>
      <c r="E24" s="153">
        <f>SUM(E20:E23)</f>
        <v>0</v>
      </c>
      <c r="F24" s="229"/>
      <c r="G24" s="225" t="s">
        <v>230</v>
      </c>
      <c r="H24" s="170"/>
      <c r="I24" s="170"/>
      <c r="J24" s="170"/>
      <c r="K24" s="170"/>
      <c r="L24" s="170"/>
      <c r="M24" s="226"/>
    </row>
    <row r="25" spans="1:13" s="3" customFormat="1" ht="13.05" customHeight="1">
      <c r="A25" s="151" t="s">
        <v>232</v>
      </c>
      <c r="B25" s="218"/>
      <c r="C25" s="218"/>
      <c r="D25" s="219"/>
      <c r="E25" s="153">
        <f>SUM(M14:M23)</f>
        <v>0</v>
      </c>
      <c r="F25" s="152"/>
      <c r="G25" s="279"/>
      <c r="H25" s="280"/>
      <c r="I25" s="280"/>
      <c r="J25" s="281"/>
      <c r="K25" s="91"/>
      <c r="L25" s="92" t="s">
        <v>225</v>
      </c>
      <c r="M25" s="269">
        <f>E20*K25/100</f>
        <v>0</v>
      </c>
    </row>
    <row r="26" spans="1:13" s="3" customFormat="1" ht="13.05" customHeight="1" thickBot="1">
      <c r="A26" s="151" t="s">
        <v>233</v>
      </c>
      <c r="B26" s="218"/>
      <c r="C26" s="218"/>
      <c r="D26" s="219"/>
      <c r="E26" s="153">
        <f>SUM(M25:M26)</f>
        <v>0</v>
      </c>
      <c r="F26" s="152"/>
      <c r="G26" s="282"/>
      <c r="H26" s="264"/>
      <c r="I26" s="264"/>
      <c r="J26" s="283"/>
      <c r="K26" s="93"/>
      <c r="L26" s="94" t="s">
        <v>225</v>
      </c>
      <c r="M26" s="270">
        <f>E20*K26/100</f>
        <v>0</v>
      </c>
    </row>
    <row r="27" spans="1:13" s="3" customFormat="1" ht="13.05" customHeight="1" thickBot="1">
      <c r="A27" s="160" t="s">
        <v>234</v>
      </c>
      <c r="B27" s="161"/>
      <c r="C27" s="161"/>
      <c r="D27" s="217"/>
      <c r="E27" s="220">
        <f>SUM(M28:M28)</f>
        <v>0</v>
      </c>
      <c r="F27" s="136"/>
      <c r="G27" s="225" t="s">
        <v>231</v>
      </c>
      <c r="H27" s="227"/>
      <c r="I27" s="227"/>
      <c r="J27" s="227"/>
      <c r="K27" s="227"/>
      <c r="L27" s="227"/>
      <c r="M27" s="228"/>
    </row>
    <row r="28" spans="1:13" s="3" customFormat="1" ht="13.05" customHeight="1" thickBot="1">
      <c r="A28" s="221" t="s">
        <v>235</v>
      </c>
      <c r="B28" s="222"/>
      <c r="C28" s="222"/>
      <c r="D28" s="223"/>
      <c r="E28" s="224">
        <f>SUM(E24:E27)</f>
        <v>0</v>
      </c>
      <c r="F28" s="178"/>
      <c r="G28" s="160"/>
      <c r="H28" s="161"/>
      <c r="I28" s="161"/>
      <c r="J28" s="217"/>
      <c r="K28" s="93"/>
      <c r="L28" s="94" t="s">
        <v>225</v>
      </c>
      <c r="M28" s="97">
        <f>E20*K28/100</f>
        <v>0</v>
      </c>
    </row>
    <row r="29" spans="1:13" s="4" customFormat="1" ht="13.05" customHeight="1">
      <c r="A29" s="210" t="s">
        <v>236</v>
      </c>
      <c r="B29" s="211"/>
      <c r="C29" s="211"/>
      <c r="D29" s="212"/>
      <c r="E29" s="213" t="s">
        <v>237</v>
      </c>
      <c r="F29" s="211"/>
      <c r="G29" s="212"/>
      <c r="H29" s="213" t="s">
        <v>238</v>
      </c>
      <c r="I29" s="211"/>
      <c r="J29" s="211"/>
      <c r="K29" s="211"/>
      <c r="L29" s="211"/>
      <c r="M29" s="214"/>
    </row>
    <row r="30" spans="1:13" s="3" customFormat="1" ht="13.05" customHeight="1">
      <c r="A30" s="215" t="s">
        <v>188</v>
      </c>
      <c r="B30" s="136"/>
      <c r="C30" s="136"/>
      <c r="D30" s="137"/>
      <c r="E30" s="98" t="s">
        <v>239</v>
      </c>
      <c r="F30" s="264"/>
      <c r="G30" s="265"/>
      <c r="H30" s="98" t="s">
        <v>239</v>
      </c>
      <c r="I30" s="161"/>
      <c r="J30" s="136"/>
      <c r="K30" s="136"/>
      <c r="L30" s="136"/>
      <c r="M30" s="216"/>
    </row>
    <row r="31" spans="1:13" s="3" customFormat="1" ht="13.05" customHeight="1">
      <c r="A31" s="202" t="s">
        <v>240</v>
      </c>
      <c r="B31" s="139"/>
      <c r="C31" s="194"/>
      <c r="D31" s="140"/>
      <c r="E31" s="98" t="s">
        <v>240</v>
      </c>
      <c r="F31" s="266"/>
      <c r="G31" s="267"/>
      <c r="H31" s="98" t="s">
        <v>240</v>
      </c>
      <c r="I31" s="194"/>
      <c r="J31" s="139"/>
      <c r="K31" s="139"/>
      <c r="L31" s="139"/>
      <c r="M31" s="203"/>
    </row>
    <row r="32" spans="1:13" s="3" customFormat="1" ht="13.05" customHeight="1">
      <c r="A32" s="202"/>
      <c r="B32" s="139"/>
      <c r="C32" s="139"/>
      <c r="D32" s="140"/>
      <c r="E32" s="207" t="s">
        <v>241</v>
      </c>
      <c r="F32" s="139"/>
      <c r="G32" s="140"/>
      <c r="H32" s="207" t="s">
        <v>241</v>
      </c>
      <c r="I32" s="139"/>
      <c r="J32" s="139"/>
      <c r="K32" s="139"/>
      <c r="L32" s="139"/>
      <c r="M32" s="203"/>
    </row>
    <row r="33" spans="1:13">
      <c r="A33" s="204"/>
      <c r="B33" s="205"/>
      <c r="C33" s="205"/>
      <c r="D33" s="206"/>
      <c r="E33" s="208"/>
      <c r="F33" s="205"/>
      <c r="G33" s="206"/>
      <c r="H33" s="208"/>
      <c r="I33" s="205"/>
      <c r="J33" s="205"/>
      <c r="K33" s="205"/>
      <c r="L33" s="205"/>
      <c r="M33" s="209"/>
    </row>
    <row r="34" spans="1:13" s="3" customFormat="1" ht="56.25" customHeight="1" thickBot="1">
      <c r="A34" s="204"/>
      <c r="B34" s="205"/>
      <c r="C34" s="205"/>
      <c r="D34" s="206"/>
      <c r="E34" s="208"/>
      <c r="F34" s="205"/>
      <c r="G34" s="206"/>
      <c r="H34" s="208"/>
      <c r="I34" s="205"/>
      <c r="J34" s="205"/>
      <c r="K34" s="205"/>
      <c r="L34" s="205"/>
      <c r="M34" s="209"/>
    </row>
    <row r="35" spans="1:13" s="3" customFormat="1" ht="13.05" customHeight="1">
      <c r="A35" s="169" t="s">
        <v>242</v>
      </c>
      <c r="B35" s="199"/>
      <c r="C35" s="199"/>
      <c r="D35" s="200"/>
      <c r="E35" s="201">
        <v>21</v>
      </c>
      <c r="F35" s="170"/>
      <c r="G35" s="100" t="s">
        <v>243</v>
      </c>
      <c r="H35" s="172">
        <f>E28-H37</f>
        <v>0</v>
      </c>
      <c r="I35" s="170"/>
      <c r="J35" s="170"/>
      <c r="K35" s="170"/>
      <c r="L35" s="170"/>
      <c r="M35" s="101" t="s">
        <v>244</v>
      </c>
    </row>
    <row r="36" spans="1:13" s="3" customFormat="1" ht="13.05" customHeight="1">
      <c r="A36" s="151" t="s">
        <v>245</v>
      </c>
      <c r="B36" s="195"/>
      <c r="C36" s="195"/>
      <c r="D36" s="196"/>
      <c r="E36" s="197">
        <v>21</v>
      </c>
      <c r="F36" s="152"/>
      <c r="G36" s="90" t="s">
        <v>243</v>
      </c>
      <c r="H36" s="153">
        <f>H35*E36/100</f>
        <v>0</v>
      </c>
      <c r="I36" s="152"/>
      <c r="J36" s="152"/>
      <c r="K36" s="152"/>
      <c r="L36" s="152"/>
      <c r="M36" s="102" t="s">
        <v>244</v>
      </c>
    </row>
    <row r="37" spans="1:13" s="3" customFormat="1" ht="13.05" customHeight="1">
      <c r="A37" s="151" t="s">
        <v>242</v>
      </c>
      <c r="B37" s="195"/>
      <c r="C37" s="195"/>
      <c r="D37" s="196"/>
      <c r="E37" s="197">
        <v>15</v>
      </c>
      <c r="F37" s="152"/>
      <c r="G37" s="90" t="s">
        <v>243</v>
      </c>
      <c r="H37" s="153">
        <v>0</v>
      </c>
      <c r="I37" s="198"/>
      <c r="J37" s="198"/>
      <c r="K37" s="198"/>
      <c r="L37" s="198"/>
      <c r="M37" s="102" t="s">
        <v>244</v>
      </c>
    </row>
    <row r="38" spans="1:13" s="3" customFormat="1" ht="13.05" customHeight="1">
      <c r="A38" s="151" t="s">
        <v>245</v>
      </c>
      <c r="B38" s="195"/>
      <c r="C38" s="195"/>
      <c r="D38" s="196"/>
      <c r="E38" s="197">
        <v>15</v>
      </c>
      <c r="F38" s="152"/>
      <c r="G38" s="90" t="s">
        <v>243</v>
      </c>
      <c r="H38" s="153">
        <f>H37*E38/100</f>
        <v>0</v>
      </c>
      <c r="I38" s="152"/>
      <c r="J38" s="152"/>
      <c r="K38" s="152"/>
      <c r="L38" s="152"/>
      <c r="M38" s="102" t="s">
        <v>244</v>
      </c>
    </row>
    <row r="39" spans="1:13" s="103" customFormat="1" ht="19.5" customHeight="1" thickBot="1">
      <c r="A39" s="191" t="s">
        <v>246</v>
      </c>
      <c r="B39" s="192"/>
      <c r="C39" s="192"/>
      <c r="D39" s="192"/>
      <c r="E39" s="192"/>
      <c r="F39" s="192"/>
      <c r="G39" s="192"/>
      <c r="H39" s="193">
        <f>SUM(H35:H38)</f>
        <v>0</v>
      </c>
      <c r="I39" s="146"/>
      <c r="J39" s="146"/>
      <c r="K39" s="146"/>
      <c r="L39" s="146"/>
      <c r="M39" s="104" t="s">
        <v>244</v>
      </c>
    </row>
    <row r="40" spans="1:13" s="3" customFormat="1" ht="13.05" customHeight="1"/>
    <row r="41" spans="1:13" s="3" customFormat="1" ht="13.05" customHeight="1">
      <c r="A41" s="194" t="s">
        <v>247</v>
      </c>
      <c r="B41" s="139"/>
      <c r="C41" s="139"/>
      <c r="D41" s="139"/>
      <c r="E41" s="139"/>
      <c r="F41" s="139"/>
      <c r="G41" s="139"/>
      <c r="H41" s="139"/>
      <c r="I41" s="139"/>
      <c r="J41" s="139"/>
      <c r="K41" s="139"/>
      <c r="L41" s="139"/>
      <c r="M41" s="139"/>
    </row>
  </sheetData>
  <sheetProtection password="CA9C" sheet="1" objects="1" scenarios="1"/>
  <mergeCells count="110">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39:G39"/>
    <mergeCell ref="H39:L39"/>
    <mergeCell ref="A41:M41"/>
    <mergeCell ref="A37:D37"/>
    <mergeCell ref="E37:F37"/>
    <mergeCell ref="H37:L37"/>
    <mergeCell ref="A38:D38"/>
    <mergeCell ref="E38:F38"/>
    <mergeCell ref="H38:L38"/>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C17"/>
  <sheetViews>
    <sheetView workbookViewId="0">
      <selection activeCell="C6" sqref="C6"/>
    </sheetView>
  </sheetViews>
  <sheetFormatPr defaultRowHeight="13.2"/>
  <cols>
    <col min="1" max="1" width="3.88671875" customWidth="1"/>
    <col min="2" max="2" width="45.21875" customWidth="1"/>
    <col min="3" max="3" width="20.44140625" customWidth="1"/>
  </cols>
  <sheetData>
    <row r="1" spans="1:3" s="2" customFormat="1" ht="9.6">
      <c r="A1" s="250" t="s">
        <v>0</v>
      </c>
      <c r="B1" s="250"/>
      <c r="C1" s="2" t="s">
        <v>1</v>
      </c>
    </row>
    <row r="2" spans="1:3" s="2" customFormat="1" ht="9.6">
      <c r="A2" s="250" t="s">
        <v>437</v>
      </c>
      <c r="B2" s="250"/>
      <c r="C2" s="2" t="s">
        <v>3</v>
      </c>
    </row>
    <row r="3" spans="1:3" s="1" customFormat="1" ht="9.6"/>
    <row r="4" spans="1:3" s="4" customFormat="1">
      <c r="A4" s="251" t="s">
        <v>174</v>
      </c>
      <c r="B4" s="139"/>
      <c r="C4" s="139"/>
    </row>
    <row r="5" spans="1:3" s="1" customFormat="1" ht="10.199999999999999" thickBot="1"/>
    <row r="6" spans="1:3" s="1" customFormat="1" ht="9.75" customHeight="1">
      <c r="A6" s="252" t="s">
        <v>175</v>
      </c>
      <c r="B6" s="254" t="s">
        <v>176</v>
      </c>
      <c r="C6" s="72" t="s">
        <v>17</v>
      </c>
    </row>
    <row r="7" spans="1:3" s="1" customFormat="1" ht="9.75" customHeight="1" thickBot="1">
      <c r="A7" s="253"/>
      <c r="B7" s="255"/>
      <c r="C7" s="73" t="s">
        <v>177</v>
      </c>
    </row>
    <row r="8" spans="1:3" s="16" customFormat="1" ht="10.199999999999999">
      <c r="A8" s="74"/>
      <c r="B8" s="76" t="s">
        <v>249</v>
      </c>
      <c r="C8" s="75"/>
    </row>
    <row r="9" spans="1:3" s="16" customFormat="1" ht="10.199999999999999">
      <c r="A9" s="77">
        <v>2</v>
      </c>
      <c r="B9" s="28" t="s">
        <v>501</v>
      </c>
      <c r="C9" s="78">
        <f>'ROZPOČET #2'!G19</f>
        <v>0</v>
      </c>
    </row>
    <row r="10" spans="1:3" s="16" customFormat="1" ht="10.199999999999999">
      <c r="A10" s="105">
        <v>96</v>
      </c>
      <c r="B10" s="106" t="s">
        <v>361</v>
      </c>
      <c r="C10" s="107">
        <f>'ROZPOČET #2'!G27</f>
        <v>0</v>
      </c>
    </row>
    <row r="11" spans="1:3" s="16" customFormat="1" ht="10.8" thickBot="1">
      <c r="A11" s="79"/>
      <c r="B11" s="80" t="s">
        <v>362</v>
      </c>
      <c r="C11" s="81">
        <f>SUM(C9:C10)</f>
        <v>0</v>
      </c>
    </row>
    <row r="12" spans="1:3" s="1" customFormat="1" ht="10.199999999999999" thickBot="1"/>
    <row r="13" spans="1:3" s="16" customFormat="1" ht="10.199999999999999">
      <c r="A13" s="74"/>
      <c r="B13" s="76" t="s">
        <v>325</v>
      </c>
      <c r="C13" s="75"/>
    </row>
    <row r="14" spans="1:3" s="16" customFormat="1" ht="10.199999999999999">
      <c r="A14" s="77">
        <v>730</v>
      </c>
      <c r="B14" s="28" t="s">
        <v>502</v>
      </c>
      <c r="C14" s="78">
        <f>'ROZPOČET #2'!G41+'ROZPOČET #2'!G58</f>
        <v>0</v>
      </c>
    </row>
    <row r="15" spans="1:3" s="16" customFormat="1" ht="10.8" thickBot="1">
      <c r="A15" s="79"/>
      <c r="B15" s="80" t="s">
        <v>366</v>
      </c>
      <c r="C15" s="81">
        <f>SUM(C14:C14)</f>
        <v>0</v>
      </c>
    </row>
    <row r="16" spans="1:3" s="1" customFormat="1" ht="10.199999999999999" thickBot="1"/>
    <row r="17" spans="1:3" s="16" customFormat="1" ht="10.8" thickBot="1">
      <c r="A17" s="82"/>
      <c r="B17" s="83" t="s">
        <v>180</v>
      </c>
      <c r="C17" s="84">
        <f>C11+C15</f>
        <v>0</v>
      </c>
    </row>
  </sheetData>
  <sheetProtection password="CA9C"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1:J60"/>
  <sheetViews>
    <sheetView workbookViewId="0">
      <selection activeCell="F43" sqref="F43:F57"/>
    </sheetView>
  </sheetViews>
  <sheetFormatPr defaultRowHeight="13.2"/>
  <cols>
    <col min="1" max="1" width="3.77734375" customWidth="1"/>
    <col min="2" max="2" width="11.109375" customWidth="1"/>
    <col min="3" max="3" width="43.44140625" customWidth="1"/>
    <col min="4" max="4" width="4.44140625" customWidth="1"/>
    <col min="5" max="5" width="8.77734375" customWidth="1"/>
    <col min="6" max="7" width="10.6640625" customWidth="1"/>
    <col min="8" max="9" width="9.109375" customWidth="1"/>
    <col min="10" max="10" width="13.21875" customWidth="1"/>
  </cols>
  <sheetData>
    <row r="1" spans="1:10" s="2" customFormat="1" ht="9.6">
      <c r="A1" s="250" t="s">
        <v>0</v>
      </c>
      <c r="B1" s="250"/>
      <c r="C1" s="250"/>
      <c r="D1" s="250"/>
      <c r="E1" s="250"/>
      <c r="F1" s="250"/>
      <c r="G1" s="250"/>
      <c r="H1" s="250"/>
      <c r="I1" s="250" t="s">
        <v>1</v>
      </c>
      <c r="J1" s="250"/>
    </row>
    <row r="2" spans="1:10" s="2" customFormat="1" ht="9.6">
      <c r="A2" s="250" t="s">
        <v>437</v>
      </c>
      <c r="B2" s="250"/>
      <c r="C2" s="250"/>
      <c r="D2" s="250"/>
      <c r="E2" s="250"/>
      <c r="F2" s="250"/>
      <c r="G2" s="250"/>
      <c r="H2" s="250"/>
      <c r="I2" s="250" t="s">
        <v>3</v>
      </c>
      <c r="J2" s="250"/>
    </row>
    <row r="3" spans="1:10" s="1" customFormat="1" ht="9.6"/>
    <row r="4" spans="1:10" s="3" customFormat="1">
      <c r="A4" s="251" t="s">
        <v>4</v>
      </c>
      <c r="B4" s="139"/>
      <c r="C4" s="139"/>
      <c r="D4" s="139"/>
      <c r="E4" s="139"/>
      <c r="F4" s="139"/>
      <c r="G4" s="139"/>
      <c r="H4" s="139"/>
      <c r="I4" s="139"/>
      <c r="J4" s="139"/>
    </row>
    <row r="5" spans="1:10" s="1" customFormat="1" ht="10.199999999999999" thickBot="1"/>
    <row r="6" spans="1:10" s="1" customFormat="1" ht="9.75" customHeight="1">
      <c r="A6" s="5" t="s">
        <v>5</v>
      </c>
      <c r="B6" s="259" t="s">
        <v>9</v>
      </c>
      <c r="C6" s="259" t="s">
        <v>11</v>
      </c>
      <c r="D6" s="259" t="s">
        <v>13</v>
      </c>
      <c r="E6" s="259" t="s">
        <v>15</v>
      </c>
      <c r="F6" s="260" t="s">
        <v>17</v>
      </c>
      <c r="G6" s="178"/>
      <c r="H6" s="259" t="s">
        <v>22</v>
      </c>
      <c r="I6" s="178"/>
      <c r="J6" s="257" t="s">
        <v>25</v>
      </c>
    </row>
    <row r="7" spans="1:10" s="1" customFormat="1" ht="9.75" customHeight="1">
      <c r="A7" s="6" t="s">
        <v>6</v>
      </c>
      <c r="B7" s="141"/>
      <c r="C7" s="141"/>
      <c r="D7" s="141"/>
      <c r="E7" s="141"/>
      <c r="F7" s="261"/>
      <c r="G7" s="139"/>
      <c r="H7" s="141"/>
      <c r="I7" s="139"/>
      <c r="J7" s="258"/>
    </row>
    <row r="8" spans="1:10" s="1" customFormat="1" ht="9.75" customHeight="1">
      <c r="A8" s="6" t="s">
        <v>7</v>
      </c>
      <c r="B8" s="141"/>
      <c r="C8" s="141"/>
      <c r="D8" s="141"/>
      <c r="E8" s="141"/>
      <c r="F8" s="9" t="s">
        <v>18</v>
      </c>
      <c r="G8" s="11" t="s">
        <v>20</v>
      </c>
      <c r="H8" s="13" t="s">
        <v>18</v>
      </c>
      <c r="I8" s="11" t="s">
        <v>20</v>
      </c>
      <c r="J8" s="258"/>
    </row>
    <row r="9" spans="1:10" s="1" customFormat="1" ht="9.75" customHeight="1" thickBot="1">
      <c r="A9" s="7" t="s">
        <v>8</v>
      </c>
      <c r="B9" s="8" t="s">
        <v>10</v>
      </c>
      <c r="C9" s="8" t="s">
        <v>12</v>
      </c>
      <c r="D9" s="8" t="s">
        <v>14</v>
      </c>
      <c r="E9" s="8" t="s">
        <v>16</v>
      </c>
      <c r="F9" s="10" t="s">
        <v>19</v>
      </c>
      <c r="G9" s="12" t="s">
        <v>21</v>
      </c>
      <c r="H9" s="14" t="s">
        <v>23</v>
      </c>
      <c r="I9" s="12" t="s">
        <v>24</v>
      </c>
      <c r="J9" s="15" t="s">
        <v>26</v>
      </c>
    </row>
    <row r="10" spans="1:10" s="17" customFormat="1" ht="10.199999999999999">
      <c r="A10" s="19"/>
      <c r="B10" s="18"/>
      <c r="C10" s="20" t="s">
        <v>249</v>
      </c>
      <c r="D10" s="18"/>
      <c r="E10" s="18"/>
      <c r="F10" s="21"/>
      <c r="H10" s="22"/>
      <c r="J10" s="23"/>
    </row>
    <row r="11" spans="1:10" s="17" customFormat="1" ht="10.199999999999999">
      <c r="A11" s="26"/>
      <c r="B11" s="27" t="s">
        <v>438</v>
      </c>
      <c r="C11" s="28" t="s">
        <v>439</v>
      </c>
      <c r="D11" s="25"/>
      <c r="E11" s="25"/>
      <c r="F11" s="29"/>
      <c r="G11" s="24"/>
      <c r="H11" s="30"/>
      <c r="I11" s="24"/>
      <c r="J11" s="31"/>
    </row>
    <row r="12" spans="1:10" s="1" customFormat="1" ht="9.6">
      <c r="A12" s="32">
        <v>1</v>
      </c>
      <c r="B12" s="35" t="s">
        <v>440</v>
      </c>
      <c r="C12" s="36" t="s">
        <v>441</v>
      </c>
      <c r="D12" s="37" t="s">
        <v>37</v>
      </c>
      <c r="E12" s="38">
        <v>27</v>
      </c>
      <c r="F12" s="274"/>
      <c r="G12" s="39">
        <f t="shared" ref="G12:G18" si="0">E12*F12</f>
        <v>0</v>
      </c>
      <c r="H12" s="40">
        <v>0</v>
      </c>
      <c r="I12" s="41">
        <f t="shared" ref="I12:I18" si="1">E12*H12</f>
        <v>0</v>
      </c>
      <c r="J12" s="42"/>
    </row>
    <row r="13" spans="1:10" s="1" customFormat="1" ht="19.2">
      <c r="A13" s="32">
        <f t="shared" ref="A13:A18" si="2">A12+1</f>
        <v>2</v>
      </c>
      <c r="B13" s="35" t="s">
        <v>442</v>
      </c>
      <c r="C13" s="36" t="s">
        <v>443</v>
      </c>
      <c r="D13" s="37" t="s">
        <v>339</v>
      </c>
      <c r="E13" s="38">
        <v>22</v>
      </c>
      <c r="F13" s="274"/>
      <c r="G13" s="39">
        <f t="shared" si="0"/>
        <v>0</v>
      </c>
      <c r="H13" s="40">
        <v>0</v>
      </c>
      <c r="I13" s="41">
        <f t="shared" si="1"/>
        <v>0</v>
      </c>
      <c r="J13" s="42"/>
    </row>
    <row r="14" spans="1:10" s="1" customFormat="1" ht="19.2">
      <c r="A14" s="32">
        <f t="shared" si="2"/>
        <v>3</v>
      </c>
      <c r="B14" s="35" t="s">
        <v>444</v>
      </c>
      <c r="C14" s="36" t="s">
        <v>445</v>
      </c>
      <c r="D14" s="37" t="s">
        <v>37</v>
      </c>
      <c r="E14" s="38">
        <v>24</v>
      </c>
      <c r="F14" s="274"/>
      <c r="G14" s="39">
        <f t="shared" si="0"/>
        <v>0</v>
      </c>
      <c r="H14" s="40">
        <v>0</v>
      </c>
      <c r="I14" s="41">
        <f t="shared" si="1"/>
        <v>0</v>
      </c>
      <c r="J14" s="42"/>
    </row>
    <row r="15" spans="1:10" s="1" customFormat="1" ht="19.2">
      <c r="A15" s="32">
        <f t="shared" si="2"/>
        <v>4</v>
      </c>
      <c r="B15" s="35" t="s">
        <v>446</v>
      </c>
      <c r="C15" s="36" t="s">
        <v>447</v>
      </c>
      <c r="D15" s="37" t="s">
        <v>339</v>
      </c>
      <c r="E15" s="38">
        <v>24</v>
      </c>
      <c r="F15" s="274"/>
      <c r="G15" s="39">
        <f t="shared" si="0"/>
        <v>0</v>
      </c>
      <c r="H15" s="40">
        <v>0</v>
      </c>
      <c r="I15" s="41">
        <f t="shared" si="1"/>
        <v>0</v>
      </c>
      <c r="J15" s="42"/>
    </row>
    <row r="16" spans="1:10" s="1" customFormat="1" ht="19.2">
      <c r="A16" s="32">
        <f t="shared" si="2"/>
        <v>5</v>
      </c>
      <c r="B16" s="35" t="s">
        <v>448</v>
      </c>
      <c r="C16" s="36" t="s">
        <v>449</v>
      </c>
      <c r="D16" s="37" t="s">
        <v>37</v>
      </c>
      <c r="E16" s="38">
        <v>24</v>
      </c>
      <c r="F16" s="274"/>
      <c r="G16" s="39">
        <f t="shared" si="0"/>
        <v>0</v>
      </c>
      <c r="H16" s="40">
        <v>0</v>
      </c>
      <c r="I16" s="41">
        <f t="shared" si="1"/>
        <v>0</v>
      </c>
      <c r="J16" s="42"/>
    </row>
    <row r="17" spans="1:10" s="1" customFormat="1" ht="9.6">
      <c r="A17" s="32">
        <f t="shared" si="2"/>
        <v>6</v>
      </c>
      <c r="B17" s="35" t="s">
        <v>450</v>
      </c>
      <c r="C17" s="36" t="s">
        <v>451</v>
      </c>
      <c r="D17" s="37" t="s">
        <v>452</v>
      </c>
      <c r="E17" s="38">
        <v>5</v>
      </c>
      <c r="F17" s="274"/>
      <c r="G17" s="39">
        <f t="shared" si="0"/>
        <v>0</v>
      </c>
      <c r="H17" s="40">
        <v>0</v>
      </c>
      <c r="I17" s="41">
        <f t="shared" si="1"/>
        <v>0</v>
      </c>
      <c r="J17" s="42"/>
    </row>
    <row r="18" spans="1:10" s="1" customFormat="1" ht="9.6">
      <c r="A18" s="32">
        <f t="shared" si="2"/>
        <v>7</v>
      </c>
      <c r="B18" s="35" t="s">
        <v>453</v>
      </c>
      <c r="C18" s="36" t="s">
        <v>454</v>
      </c>
      <c r="D18" s="37" t="s">
        <v>225</v>
      </c>
      <c r="E18" s="40">
        <v>241.08199999999999</v>
      </c>
      <c r="F18" s="274"/>
      <c r="G18" s="39">
        <f t="shared" si="0"/>
        <v>0</v>
      </c>
      <c r="H18" s="40">
        <v>0</v>
      </c>
      <c r="I18" s="41">
        <f t="shared" si="1"/>
        <v>0</v>
      </c>
      <c r="J18" s="42"/>
    </row>
    <row r="19" spans="1:10" s="17" customFormat="1" ht="10.199999999999999">
      <c r="A19" s="56"/>
      <c r="B19" s="57">
        <v>2</v>
      </c>
      <c r="C19" s="58" t="s">
        <v>455</v>
      </c>
      <c r="D19" s="59"/>
      <c r="E19" s="59"/>
      <c r="F19" s="60"/>
      <c r="G19" s="61">
        <f>SUM(G12:G18)</f>
        <v>0</v>
      </c>
      <c r="H19" s="62"/>
      <c r="I19" s="63">
        <f>SUM(I12:I18)</f>
        <v>0</v>
      </c>
      <c r="J19" s="64"/>
    </row>
    <row r="20" spans="1:10" s="17" customFormat="1" ht="10.199999999999999">
      <c r="A20" s="26"/>
      <c r="B20" s="27" t="s">
        <v>314</v>
      </c>
      <c r="C20" s="28" t="s">
        <v>315</v>
      </c>
      <c r="D20" s="25"/>
      <c r="E20" s="25"/>
      <c r="F20" s="29"/>
      <c r="G20" s="24"/>
      <c r="H20" s="30"/>
      <c r="I20" s="24"/>
      <c r="J20" s="31"/>
    </row>
    <row r="21" spans="1:10" s="1" customFormat="1" ht="9.6">
      <c r="A21" s="32">
        <f>A18+1</f>
        <v>8</v>
      </c>
      <c r="B21" s="35" t="s">
        <v>456</v>
      </c>
      <c r="C21" s="36" t="s">
        <v>457</v>
      </c>
      <c r="D21" s="37" t="s">
        <v>284</v>
      </c>
      <c r="E21" s="110">
        <v>0.61055000000000004</v>
      </c>
      <c r="F21" s="274"/>
      <c r="G21" s="39">
        <f t="shared" ref="G21:G26" si="3">E21*F21</f>
        <v>0</v>
      </c>
      <c r="H21" s="40">
        <v>0</v>
      </c>
      <c r="I21" s="41">
        <f t="shared" ref="I21:I26" si="4">E21*H21</f>
        <v>0</v>
      </c>
      <c r="J21" s="42"/>
    </row>
    <row r="22" spans="1:10" s="1" customFormat="1" ht="19.2">
      <c r="A22" s="32">
        <f>A21+1</f>
        <v>9</v>
      </c>
      <c r="B22" s="35" t="s">
        <v>458</v>
      </c>
      <c r="C22" s="36" t="s">
        <v>459</v>
      </c>
      <c r="D22" s="37" t="s">
        <v>284</v>
      </c>
      <c r="E22" s="110">
        <v>0.61055000000000004</v>
      </c>
      <c r="F22" s="274"/>
      <c r="G22" s="39">
        <f t="shared" si="3"/>
        <v>0</v>
      </c>
      <c r="H22" s="40">
        <v>0</v>
      </c>
      <c r="I22" s="41">
        <f t="shared" si="4"/>
        <v>0</v>
      </c>
      <c r="J22" s="42"/>
    </row>
    <row r="23" spans="1:10" s="1" customFormat="1" ht="9.6">
      <c r="A23" s="32">
        <f>A22+1</f>
        <v>10</v>
      </c>
      <c r="B23" s="35" t="s">
        <v>460</v>
      </c>
      <c r="C23" s="36" t="s">
        <v>461</v>
      </c>
      <c r="D23" s="37" t="s">
        <v>284</v>
      </c>
      <c r="E23" s="110">
        <v>0.61055000000000004</v>
      </c>
      <c r="F23" s="274"/>
      <c r="G23" s="39">
        <f t="shared" si="3"/>
        <v>0</v>
      </c>
      <c r="H23" s="40">
        <v>0</v>
      </c>
      <c r="I23" s="41">
        <f t="shared" si="4"/>
        <v>0</v>
      </c>
      <c r="J23" s="42"/>
    </row>
    <row r="24" spans="1:10" s="1" customFormat="1" ht="19.2">
      <c r="A24" s="32">
        <f>A23+1</f>
        <v>11</v>
      </c>
      <c r="B24" s="35" t="s">
        <v>462</v>
      </c>
      <c r="C24" s="36" t="s">
        <v>463</v>
      </c>
      <c r="D24" s="37" t="s">
        <v>284</v>
      </c>
      <c r="E24" s="110">
        <v>5.4949500000000002</v>
      </c>
      <c r="F24" s="274"/>
      <c r="G24" s="39">
        <f t="shared" si="3"/>
        <v>0</v>
      </c>
      <c r="H24" s="40">
        <v>0</v>
      </c>
      <c r="I24" s="41">
        <f t="shared" si="4"/>
        <v>0</v>
      </c>
      <c r="J24" s="42"/>
    </row>
    <row r="25" spans="1:10" s="1" customFormat="1" ht="9.6">
      <c r="A25" s="32">
        <f>A24+1</f>
        <v>12</v>
      </c>
      <c r="B25" s="35" t="s">
        <v>464</v>
      </c>
      <c r="C25" s="36" t="s">
        <v>465</v>
      </c>
      <c r="D25" s="37" t="s">
        <v>284</v>
      </c>
      <c r="E25" s="110">
        <v>0.61055000000000004</v>
      </c>
      <c r="F25" s="274"/>
      <c r="G25" s="39">
        <f t="shared" si="3"/>
        <v>0</v>
      </c>
      <c r="H25" s="40">
        <v>0</v>
      </c>
      <c r="I25" s="41">
        <f t="shared" si="4"/>
        <v>0</v>
      </c>
      <c r="J25" s="42"/>
    </row>
    <row r="26" spans="1:10" s="1" customFormat="1" ht="19.2">
      <c r="A26" s="32">
        <f>A25+1</f>
        <v>13</v>
      </c>
      <c r="B26" s="35" t="s">
        <v>466</v>
      </c>
      <c r="C26" s="36" t="s">
        <v>467</v>
      </c>
      <c r="D26" s="37" t="s">
        <v>284</v>
      </c>
      <c r="E26" s="111">
        <v>4.8844000000000003</v>
      </c>
      <c r="F26" s="274"/>
      <c r="G26" s="39">
        <f t="shared" si="3"/>
        <v>0</v>
      </c>
      <c r="H26" s="40">
        <v>0</v>
      </c>
      <c r="I26" s="41">
        <f t="shared" si="4"/>
        <v>0</v>
      </c>
      <c r="J26" s="42"/>
    </row>
    <row r="27" spans="1:10" s="17" customFormat="1" ht="10.8" thickBot="1">
      <c r="A27" s="49"/>
      <c r="B27" s="51">
        <v>96</v>
      </c>
      <c r="C27" s="52" t="s">
        <v>318</v>
      </c>
      <c r="D27" s="50"/>
      <c r="E27" s="50"/>
      <c r="F27" s="53"/>
      <c r="G27" s="65">
        <f>SUM(G21:G26)</f>
        <v>0</v>
      </c>
      <c r="H27" s="54"/>
      <c r="I27" s="66">
        <f>SUM(I21:I26)</f>
        <v>0</v>
      </c>
      <c r="J27" s="55"/>
    </row>
    <row r="28" spans="1:10" ht="13.8" thickBot="1">
      <c r="A28" s="67"/>
      <c r="B28" s="67"/>
      <c r="C28" s="67"/>
      <c r="D28" s="67"/>
      <c r="E28" s="67"/>
      <c r="F28" s="67"/>
      <c r="G28" s="67"/>
      <c r="H28" s="67"/>
      <c r="I28" s="67"/>
      <c r="J28" s="67"/>
    </row>
    <row r="29" spans="1:10" s="1" customFormat="1" ht="9.75" customHeight="1">
      <c r="A29" s="5" t="s">
        <v>5</v>
      </c>
      <c r="B29" s="259" t="s">
        <v>9</v>
      </c>
      <c r="C29" s="259" t="s">
        <v>11</v>
      </c>
      <c r="D29" s="259" t="s">
        <v>13</v>
      </c>
      <c r="E29" s="259" t="s">
        <v>15</v>
      </c>
      <c r="F29" s="260" t="s">
        <v>17</v>
      </c>
      <c r="G29" s="178"/>
      <c r="H29" s="259" t="s">
        <v>22</v>
      </c>
      <c r="I29" s="178"/>
      <c r="J29" s="257" t="s">
        <v>25</v>
      </c>
    </row>
    <row r="30" spans="1:10" s="1" customFormat="1" ht="9.75" customHeight="1">
      <c r="A30" s="6" t="s">
        <v>6</v>
      </c>
      <c r="B30" s="141"/>
      <c r="C30" s="141"/>
      <c r="D30" s="141"/>
      <c r="E30" s="141"/>
      <c r="F30" s="261"/>
      <c r="G30" s="139"/>
      <c r="H30" s="141"/>
      <c r="I30" s="139"/>
      <c r="J30" s="258"/>
    </row>
    <row r="31" spans="1:10" s="1" customFormat="1" ht="9.75" customHeight="1">
      <c r="A31" s="6" t="s">
        <v>7</v>
      </c>
      <c r="B31" s="141"/>
      <c r="C31" s="141"/>
      <c r="D31" s="141"/>
      <c r="E31" s="141"/>
      <c r="F31" s="9" t="s">
        <v>18</v>
      </c>
      <c r="G31" s="11" t="s">
        <v>20</v>
      </c>
      <c r="H31" s="13" t="s">
        <v>18</v>
      </c>
      <c r="I31" s="11" t="s">
        <v>20</v>
      </c>
      <c r="J31" s="258"/>
    </row>
    <row r="32" spans="1:10" s="1" customFormat="1" ht="9.75" customHeight="1" thickBot="1">
      <c r="A32" s="7" t="s">
        <v>8</v>
      </c>
      <c r="B32" s="8" t="s">
        <v>10</v>
      </c>
      <c r="C32" s="8" t="s">
        <v>12</v>
      </c>
      <c r="D32" s="8" t="s">
        <v>14</v>
      </c>
      <c r="E32" s="8" t="s">
        <v>16</v>
      </c>
      <c r="F32" s="10" t="s">
        <v>19</v>
      </c>
      <c r="G32" s="12" t="s">
        <v>21</v>
      </c>
      <c r="H32" s="14" t="s">
        <v>23</v>
      </c>
      <c r="I32" s="12" t="s">
        <v>24</v>
      </c>
      <c r="J32" s="15" t="s">
        <v>26</v>
      </c>
    </row>
    <row r="33" spans="1:10" s="17" customFormat="1" ht="10.199999999999999">
      <c r="A33" s="19"/>
      <c r="B33" s="18"/>
      <c r="C33" s="20" t="s">
        <v>325</v>
      </c>
      <c r="D33" s="18"/>
      <c r="E33" s="18"/>
      <c r="F33" s="21"/>
      <c r="H33" s="22"/>
      <c r="J33" s="23"/>
    </row>
    <row r="34" spans="1:10" s="17" customFormat="1" ht="10.199999999999999">
      <c r="A34" s="26"/>
      <c r="B34" s="27" t="s">
        <v>468</v>
      </c>
      <c r="C34" s="28" t="s">
        <v>469</v>
      </c>
      <c r="D34" s="25"/>
      <c r="E34" s="25"/>
      <c r="F34" s="29"/>
      <c r="G34" s="24"/>
      <c r="H34" s="30"/>
      <c r="I34" s="24"/>
      <c r="J34" s="31"/>
    </row>
    <row r="35" spans="1:10" s="1" customFormat="1" ht="9.6">
      <c r="A35" s="32">
        <f>A26+1</f>
        <v>14</v>
      </c>
      <c r="B35" s="35" t="s">
        <v>470</v>
      </c>
      <c r="C35" s="36" t="s">
        <v>471</v>
      </c>
      <c r="D35" s="37" t="s">
        <v>339</v>
      </c>
      <c r="E35" s="38">
        <v>22</v>
      </c>
      <c r="F35" s="274"/>
      <c r="G35" s="39">
        <f t="shared" ref="G35:G40" si="5">E35*F35</f>
        <v>0</v>
      </c>
      <c r="H35" s="40">
        <v>0</v>
      </c>
      <c r="I35" s="41">
        <f t="shared" ref="I35:I40" si="6">E35*H35</f>
        <v>0</v>
      </c>
      <c r="J35" s="42"/>
    </row>
    <row r="36" spans="1:10" s="1" customFormat="1" ht="19.2">
      <c r="A36" s="32">
        <f>A35+1</f>
        <v>15</v>
      </c>
      <c r="B36" s="35" t="s">
        <v>472</v>
      </c>
      <c r="C36" s="36" t="s">
        <v>473</v>
      </c>
      <c r="D36" s="37" t="s">
        <v>339</v>
      </c>
      <c r="E36" s="38">
        <v>12</v>
      </c>
      <c r="F36" s="274"/>
      <c r="G36" s="39">
        <f t="shared" si="5"/>
        <v>0</v>
      </c>
      <c r="H36" s="40">
        <v>0</v>
      </c>
      <c r="I36" s="41">
        <f t="shared" si="6"/>
        <v>0</v>
      </c>
      <c r="J36" s="42"/>
    </row>
    <row r="37" spans="1:10" s="1" customFormat="1" ht="19.2">
      <c r="A37" s="32">
        <f>A36+1</f>
        <v>16</v>
      </c>
      <c r="B37" s="35" t="s">
        <v>474</v>
      </c>
      <c r="C37" s="36" t="s">
        <v>475</v>
      </c>
      <c r="D37" s="37" t="s">
        <v>339</v>
      </c>
      <c r="E37" s="38">
        <v>24</v>
      </c>
      <c r="F37" s="274"/>
      <c r="G37" s="39">
        <f t="shared" si="5"/>
        <v>0</v>
      </c>
      <c r="H37" s="40">
        <v>0</v>
      </c>
      <c r="I37" s="41">
        <f t="shared" si="6"/>
        <v>0</v>
      </c>
      <c r="J37" s="42"/>
    </row>
    <row r="38" spans="1:10" s="1" customFormat="1" ht="9.6">
      <c r="A38" s="32">
        <f>A37+1</f>
        <v>17</v>
      </c>
      <c r="B38" s="35" t="s">
        <v>476</v>
      </c>
      <c r="C38" s="36" t="s">
        <v>477</v>
      </c>
      <c r="D38" s="37" t="s">
        <v>339</v>
      </c>
      <c r="E38" s="38">
        <v>12</v>
      </c>
      <c r="F38" s="274"/>
      <c r="G38" s="39">
        <f t="shared" si="5"/>
        <v>0</v>
      </c>
      <c r="H38" s="40">
        <v>0</v>
      </c>
      <c r="I38" s="41">
        <f t="shared" si="6"/>
        <v>0</v>
      </c>
      <c r="J38" s="42"/>
    </row>
    <row r="39" spans="1:10" s="1" customFormat="1" ht="9.6">
      <c r="A39" s="32">
        <f>A38+1</f>
        <v>18</v>
      </c>
      <c r="B39" s="35" t="s">
        <v>478</v>
      </c>
      <c r="C39" s="36" t="s">
        <v>479</v>
      </c>
      <c r="D39" s="37" t="s">
        <v>339</v>
      </c>
      <c r="E39" s="38">
        <v>12</v>
      </c>
      <c r="F39" s="274"/>
      <c r="G39" s="39">
        <f t="shared" si="5"/>
        <v>0</v>
      </c>
      <c r="H39" s="40">
        <v>0</v>
      </c>
      <c r="I39" s="41">
        <f t="shared" si="6"/>
        <v>0</v>
      </c>
      <c r="J39" s="42"/>
    </row>
    <row r="40" spans="1:10" s="1" customFormat="1" ht="9.6">
      <c r="A40" s="32">
        <f>A39+1</f>
        <v>19</v>
      </c>
      <c r="B40" s="35" t="s">
        <v>480</v>
      </c>
      <c r="C40" s="36" t="s">
        <v>481</v>
      </c>
      <c r="D40" s="37" t="s">
        <v>225</v>
      </c>
      <c r="E40" s="40">
        <v>217.92400000000001</v>
      </c>
      <c r="F40" s="274"/>
      <c r="G40" s="39">
        <f t="shared" si="5"/>
        <v>0</v>
      </c>
      <c r="H40" s="40">
        <v>0</v>
      </c>
      <c r="I40" s="41">
        <f t="shared" si="6"/>
        <v>0</v>
      </c>
      <c r="J40" s="42"/>
    </row>
    <row r="41" spans="1:10" s="17" customFormat="1" ht="10.199999999999999">
      <c r="A41" s="56"/>
      <c r="B41" s="57">
        <v>734</v>
      </c>
      <c r="C41" s="58" t="s">
        <v>482</v>
      </c>
      <c r="D41" s="59"/>
      <c r="E41" s="59"/>
      <c r="F41" s="60"/>
      <c r="G41" s="61">
        <f>SUM(G35:G40)</f>
        <v>0</v>
      </c>
      <c r="H41" s="62"/>
      <c r="I41" s="63">
        <f>SUM(I35:I40)</f>
        <v>0</v>
      </c>
      <c r="J41" s="64"/>
    </row>
    <row r="42" spans="1:10" s="17" customFormat="1" ht="10.199999999999999">
      <c r="A42" s="26"/>
      <c r="B42" s="27" t="s">
        <v>483</v>
      </c>
      <c r="C42" s="28" t="s">
        <v>484</v>
      </c>
      <c r="D42" s="25"/>
      <c r="E42" s="25"/>
      <c r="F42" s="29"/>
      <c r="G42" s="24"/>
      <c r="H42" s="30"/>
      <c r="I42" s="24"/>
      <c r="J42" s="31"/>
    </row>
    <row r="43" spans="1:10" s="1" customFormat="1" ht="19.2">
      <c r="A43" s="32">
        <f>A40+1</f>
        <v>20</v>
      </c>
      <c r="B43" s="35"/>
      <c r="C43" s="36" t="s">
        <v>485</v>
      </c>
      <c r="D43" s="37" t="s">
        <v>339</v>
      </c>
      <c r="E43" s="38">
        <v>12</v>
      </c>
      <c r="F43" s="274"/>
      <c r="G43" s="39">
        <f t="shared" ref="G43:G57" si="7">E43*F43</f>
        <v>0</v>
      </c>
      <c r="H43" s="40">
        <v>0</v>
      </c>
      <c r="I43" s="41">
        <f t="shared" ref="I43:I57" si="8">E43*H43</f>
        <v>0</v>
      </c>
      <c r="J43" s="42"/>
    </row>
    <row r="44" spans="1:10" s="1" customFormat="1" ht="19.2">
      <c r="A44" s="32">
        <f t="shared" ref="A44:A57" si="9">A43+1</f>
        <v>21</v>
      </c>
      <c r="B44" s="35"/>
      <c r="C44" s="36" t="s">
        <v>486</v>
      </c>
      <c r="D44" s="37" t="s">
        <v>339</v>
      </c>
      <c r="E44" s="38">
        <v>10</v>
      </c>
      <c r="F44" s="274"/>
      <c r="G44" s="39">
        <f t="shared" si="7"/>
        <v>0</v>
      </c>
      <c r="H44" s="40">
        <v>0</v>
      </c>
      <c r="I44" s="41">
        <f t="shared" si="8"/>
        <v>0</v>
      </c>
      <c r="J44" s="42"/>
    </row>
    <row r="45" spans="1:10" s="1" customFormat="1" ht="19.2">
      <c r="A45" s="32">
        <f t="shared" si="9"/>
        <v>22</v>
      </c>
      <c r="B45" s="35"/>
      <c r="C45" s="36" t="s">
        <v>487</v>
      </c>
      <c r="D45" s="37" t="s">
        <v>339</v>
      </c>
      <c r="E45" s="38">
        <v>2</v>
      </c>
      <c r="F45" s="274"/>
      <c r="G45" s="39">
        <f t="shared" si="7"/>
        <v>0</v>
      </c>
      <c r="H45" s="40">
        <v>0</v>
      </c>
      <c r="I45" s="41">
        <f t="shared" si="8"/>
        <v>0</v>
      </c>
      <c r="J45" s="42"/>
    </row>
    <row r="46" spans="1:10" s="1" customFormat="1" ht="19.2">
      <c r="A46" s="32">
        <f t="shared" si="9"/>
        <v>23</v>
      </c>
      <c r="B46" s="35"/>
      <c r="C46" s="36" t="s">
        <v>488</v>
      </c>
      <c r="D46" s="37" t="s">
        <v>339</v>
      </c>
      <c r="E46" s="38">
        <v>11</v>
      </c>
      <c r="F46" s="274"/>
      <c r="G46" s="39">
        <f t="shared" si="7"/>
        <v>0</v>
      </c>
      <c r="H46" s="40">
        <v>0</v>
      </c>
      <c r="I46" s="41">
        <f t="shared" si="8"/>
        <v>0</v>
      </c>
      <c r="J46" s="42"/>
    </row>
    <row r="47" spans="1:10" s="1" customFormat="1" ht="19.2">
      <c r="A47" s="32">
        <f t="shared" si="9"/>
        <v>24</v>
      </c>
      <c r="B47" s="35"/>
      <c r="C47" s="36" t="s">
        <v>489</v>
      </c>
      <c r="D47" s="37" t="s">
        <v>66</v>
      </c>
      <c r="E47" s="38">
        <v>20</v>
      </c>
      <c r="F47" s="274"/>
      <c r="G47" s="39">
        <f t="shared" si="7"/>
        <v>0</v>
      </c>
      <c r="H47" s="40">
        <v>0</v>
      </c>
      <c r="I47" s="41">
        <f t="shared" si="8"/>
        <v>0</v>
      </c>
      <c r="J47" s="42"/>
    </row>
    <row r="48" spans="1:10" s="1" customFormat="1" ht="9.6">
      <c r="A48" s="32">
        <f t="shared" si="9"/>
        <v>25</v>
      </c>
      <c r="B48" s="35"/>
      <c r="C48" s="36" t="s">
        <v>490</v>
      </c>
      <c r="D48" s="37" t="s">
        <v>339</v>
      </c>
      <c r="E48" s="38">
        <v>12</v>
      </c>
      <c r="F48" s="274"/>
      <c r="G48" s="39">
        <f t="shared" si="7"/>
        <v>0</v>
      </c>
      <c r="H48" s="40">
        <v>0</v>
      </c>
      <c r="I48" s="41">
        <f t="shared" si="8"/>
        <v>0</v>
      </c>
      <c r="J48" s="42"/>
    </row>
    <row r="49" spans="1:10" s="1" customFormat="1" ht="19.2">
      <c r="A49" s="32">
        <f t="shared" si="9"/>
        <v>26</v>
      </c>
      <c r="B49" s="35"/>
      <c r="C49" s="36" t="s">
        <v>491</v>
      </c>
      <c r="D49" s="37" t="s">
        <v>66</v>
      </c>
      <c r="E49" s="38">
        <v>20</v>
      </c>
      <c r="F49" s="274"/>
      <c r="G49" s="39">
        <f t="shared" si="7"/>
        <v>0</v>
      </c>
      <c r="H49" s="40">
        <v>0</v>
      </c>
      <c r="I49" s="41">
        <f t="shared" si="8"/>
        <v>0</v>
      </c>
      <c r="J49" s="42"/>
    </row>
    <row r="50" spans="1:10" s="1" customFormat="1" ht="19.2">
      <c r="A50" s="32">
        <f t="shared" si="9"/>
        <v>27</v>
      </c>
      <c r="B50" s="35"/>
      <c r="C50" s="36" t="s">
        <v>492</v>
      </c>
      <c r="D50" s="37" t="s">
        <v>66</v>
      </c>
      <c r="E50" s="38">
        <v>20</v>
      </c>
      <c r="F50" s="274"/>
      <c r="G50" s="39">
        <f t="shared" si="7"/>
        <v>0</v>
      </c>
      <c r="H50" s="40">
        <v>0</v>
      </c>
      <c r="I50" s="41">
        <f t="shared" si="8"/>
        <v>0</v>
      </c>
      <c r="J50" s="42"/>
    </row>
    <row r="51" spans="1:10" s="1" customFormat="1" ht="9.6">
      <c r="A51" s="32">
        <f t="shared" si="9"/>
        <v>28</v>
      </c>
      <c r="B51" s="35"/>
      <c r="C51" s="36" t="s">
        <v>493</v>
      </c>
      <c r="D51" s="37" t="s">
        <v>452</v>
      </c>
      <c r="E51" s="38">
        <v>72</v>
      </c>
      <c r="F51" s="274"/>
      <c r="G51" s="39">
        <f t="shared" si="7"/>
        <v>0</v>
      </c>
      <c r="H51" s="40">
        <v>0</v>
      </c>
      <c r="I51" s="41">
        <f t="shared" si="8"/>
        <v>0</v>
      </c>
      <c r="J51" s="42"/>
    </row>
    <row r="52" spans="1:10" s="1" customFormat="1" ht="38.4">
      <c r="A52" s="32">
        <f t="shared" si="9"/>
        <v>29</v>
      </c>
      <c r="B52" s="35"/>
      <c r="C52" s="36" t="s">
        <v>494</v>
      </c>
      <c r="D52" s="37" t="s">
        <v>339</v>
      </c>
      <c r="E52" s="38">
        <v>1</v>
      </c>
      <c r="F52" s="274"/>
      <c r="G52" s="39">
        <f t="shared" si="7"/>
        <v>0</v>
      </c>
      <c r="H52" s="40">
        <v>0</v>
      </c>
      <c r="I52" s="41">
        <f t="shared" si="8"/>
        <v>0</v>
      </c>
      <c r="J52" s="42"/>
    </row>
    <row r="53" spans="1:10" s="1" customFormat="1" ht="38.4">
      <c r="A53" s="32">
        <f t="shared" si="9"/>
        <v>30</v>
      </c>
      <c r="B53" s="35"/>
      <c r="C53" s="36" t="s">
        <v>495</v>
      </c>
      <c r="D53" s="37" t="s">
        <v>339</v>
      </c>
      <c r="E53" s="38">
        <v>2</v>
      </c>
      <c r="F53" s="274"/>
      <c r="G53" s="39">
        <f t="shared" si="7"/>
        <v>0</v>
      </c>
      <c r="H53" s="40">
        <v>0</v>
      </c>
      <c r="I53" s="41">
        <f t="shared" si="8"/>
        <v>0</v>
      </c>
      <c r="J53" s="42"/>
    </row>
    <row r="54" spans="1:10" s="1" customFormat="1" ht="38.4">
      <c r="A54" s="32">
        <f t="shared" si="9"/>
        <v>31</v>
      </c>
      <c r="B54" s="35"/>
      <c r="C54" s="36" t="s">
        <v>496</v>
      </c>
      <c r="D54" s="37" t="s">
        <v>339</v>
      </c>
      <c r="E54" s="38">
        <v>7</v>
      </c>
      <c r="F54" s="274"/>
      <c r="G54" s="39">
        <f t="shared" si="7"/>
        <v>0</v>
      </c>
      <c r="H54" s="40">
        <v>0</v>
      </c>
      <c r="I54" s="41">
        <f t="shared" si="8"/>
        <v>0</v>
      </c>
      <c r="J54" s="42"/>
    </row>
    <row r="55" spans="1:10" s="1" customFormat="1" ht="38.4">
      <c r="A55" s="32">
        <f t="shared" si="9"/>
        <v>32</v>
      </c>
      <c r="B55" s="35"/>
      <c r="C55" s="36" t="s">
        <v>497</v>
      </c>
      <c r="D55" s="37" t="s">
        <v>339</v>
      </c>
      <c r="E55" s="38">
        <v>1</v>
      </c>
      <c r="F55" s="274"/>
      <c r="G55" s="39">
        <f t="shared" si="7"/>
        <v>0</v>
      </c>
      <c r="H55" s="40">
        <v>0</v>
      </c>
      <c r="I55" s="41">
        <f t="shared" si="8"/>
        <v>0</v>
      </c>
      <c r="J55" s="42"/>
    </row>
    <row r="56" spans="1:10" s="1" customFormat="1" ht="38.4">
      <c r="A56" s="32">
        <f t="shared" si="9"/>
        <v>33</v>
      </c>
      <c r="B56" s="35"/>
      <c r="C56" s="36" t="s">
        <v>498</v>
      </c>
      <c r="D56" s="37" t="s">
        <v>339</v>
      </c>
      <c r="E56" s="38">
        <v>1</v>
      </c>
      <c r="F56" s="274"/>
      <c r="G56" s="39">
        <f t="shared" si="7"/>
        <v>0</v>
      </c>
      <c r="H56" s="40">
        <v>0</v>
      </c>
      <c r="I56" s="41">
        <f t="shared" si="8"/>
        <v>0</v>
      </c>
      <c r="J56" s="42"/>
    </row>
    <row r="57" spans="1:10" s="1" customFormat="1" ht="9.6">
      <c r="A57" s="32">
        <f t="shared" si="9"/>
        <v>34</v>
      </c>
      <c r="B57" s="35"/>
      <c r="C57" s="36" t="s">
        <v>499</v>
      </c>
      <c r="D57" s="37" t="s">
        <v>225</v>
      </c>
      <c r="E57" s="40">
        <v>2319.1680000000001</v>
      </c>
      <c r="F57" s="274"/>
      <c r="G57" s="39">
        <f t="shared" si="7"/>
        <v>0</v>
      </c>
      <c r="H57" s="40">
        <v>0</v>
      </c>
      <c r="I57" s="41">
        <f t="shared" si="8"/>
        <v>0</v>
      </c>
      <c r="J57" s="42"/>
    </row>
    <row r="58" spans="1:10" s="17" customFormat="1" ht="10.8" thickBot="1">
      <c r="A58" s="49"/>
      <c r="B58" s="51">
        <v>735</v>
      </c>
      <c r="C58" s="52" t="s">
        <v>500</v>
      </c>
      <c r="D58" s="50"/>
      <c r="E58" s="50"/>
      <c r="F58" s="53"/>
      <c r="G58" s="65">
        <f>SUM(G43:G57)</f>
        <v>0</v>
      </c>
      <c r="H58" s="54"/>
      <c r="I58" s="66">
        <f>SUM(I43:I57)</f>
        <v>0</v>
      </c>
      <c r="J58" s="55"/>
    </row>
    <row r="59" spans="1:10" ht="13.8" thickBot="1">
      <c r="A59" s="67"/>
      <c r="B59" s="67"/>
      <c r="C59" s="67"/>
      <c r="D59" s="67"/>
      <c r="E59" s="67"/>
      <c r="F59" s="67"/>
      <c r="G59" s="67"/>
      <c r="H59" s="67"/>
      <c r="I59" s="67"/>
      <c r="J59" s="67"/>
    </row>
    <row r="60" spans="1:10" s="17" customFormat="1" ht="13.8" thickBot="1">
      <c r="A60" s="68"/>
      <c r="B60" s="69"/>
      <c r="C60" s="71" t="s">
        <v>173</v>
      </c>
      <c r="D60" s="70"/>
      <c r="E60" s="70"/>
      <c r="F60" s="70"/>
      <c r="G60" s="70"/>
      <c r="H60" s="70"/>
      <c r="I60" s="256">
        <f>'KRYCÍ LIST #2'!E20</f>
        <v>0</v>
      </c>
      <c r="J60" s="168"/>
    </row>
  </sheetData>
  <sheetProtection password="CA9C" sheet="1" objects="1" scenarios="1"/>
  <mergeCells count="20">
    <mergeCell ref="A1:H1"/>
    <mergeCell ref="I1:J1"/>
    <mergeCell ref="A2:H2"/>
    <mergeCell ref="I2:J2"/>
    <mergeCell ref="A4:J4"/>
    <mergeCell ref="I60:J60"/>
    <mergeCell ref="H6:I7"/>
    <mergeCell ref="J6:J8"/>
    <mergeCell ref="B29:B31"/>
    <mergeCell ref="C29:C31"/>
    <mergeCell ref="D29:D31"/>
    <mergeCell ref="E29:E31"/>
    <mergeCell ref="F29:G30"/>
    <mergeCell ref="H29:I30"/>
    <mergeCell ref="J29:J31"/>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9.xml><?xml version="1.0" encoding="utf-8"?>
<worksheet xmlns="http://schemas.openxmlformats.org/spreadsheetml/2006/main" xmlns:r="http://schemas.openxmlformats.org/officeDocument/2006/relationships">
  <dimension ref="A1:M41"/>
  <sheetViews>
    <sheetView topLeftCell="A7" workbookViewId="0">
      <selection activeCell="F30" sqref="F30:G31"/>
    </sheetView>
  </sheetViews>
  <sheetFormatPr defaultRowHeight="13.2"/>
  <cols>
    <col min="1" max="1" width="2.109375" customWidth="1"/>
    <col min="2" max="2" width="4.5546875" customWidth="1"/>
    <col min="3" max="3" width="4.33203125" customWidth="1"/>
    <col min="4" max="4" width="6.6640625" customWidth="1"/>
    <col min="5" max="5" width="6.44140625" customWidth="1"/>
    <col min="6" max="6" width="9.5546875" customWidth="1"/>
    <col min="7" max="7" width="12.33203125" customWidth="1"/>
    <col min="8" max="8" width="6.44140625" customWidth="1"/>
    <col min="9" max="9" width="2.44140625" customWidth="1"/>
    <col min="10" max="10" width="5" customWidth="1"/>
    <col min="11" max="11" width="11.88671875" customWidth="1"/>
    <col min="12" max="12" width="2.33203125" customWidth="1"/>
    <col min="13" max="13" width="13.5546875" customWidth="1"/>
  </cols>
  <sheetData>
    <row r="1" spans="1:13" ht="18.45" customHeight="1">
      <c r="A1" s="247" t="s">
        <v>181</v>
      </c>
      <c r="B1" s="139"/>
      <c r="C1" s="139"/>
      <c r="D1" s="139"/>
      <c r="E1" s="139"/>
      <c r="F1" s="139"/>
      <c r="G1" s="139"/>
      <c r="H1" s="139"/>
      <c r="I1" s="139"/>
      <c r="J1" s="139"/>
      <c r="K1" s="139"/>
      <c r="L1" s="139"/>
      <c r="M1" s="139"/>
    </row>
    <row r="2" spans="1:13" ht="10.050000000000001" customHeight="1" thickBot="1">
      <c r="A2" s="163"/>
      <c r="B2" s="163"/>
      <c r="C2" s="163"/>
      <c r="D2" s="163"/>
      <c r="E2" s="163"/>
      <c r="F2" s="163"/>
      <c r="G2" s="163"/>
      <c r="H2" s="163"/>
      <c r="I2" s="163"/>
      <c r="J2" s="163"/>
      <c r="K2" s="163"/>
      <c r="L2" s="163"/>
      <c r="M2" s="163"/>
    </row>
    <row r="3" spans="1:13" ht="13.05" customHeight="1">
      <c r="A3" s="248" t="s">
        <v>182</v>
      </c>
      <c r="B3" s="178"/>
      <c r="C3" s="178"/>
      <c r="D3" s="179"/>
      <c r="E3" s="249" t="s">
        <v>183</v>
      </c>
      <c r="F3" s="178"/>
      <c r="G3" s="178"/>
      <c r="H3" s="178"/>
      <c r="I3" s="178"/>
      <c r="J3" s="179"/>
      <c r="K3" s="249" t="s">
        <v>184</v>
      </c>
      <c r="L3" s="179"/>
      <c r="M3" s="85" t="s">
        <v>185</v>
      </c>
    </row>
    <row r="4" spans="1:13" ht="13.2" customHeight="1">
      <c r="A4" s="245" t="s">
        <v>435</v>
      </c>
      <c r="B4" s="142"/>
      <c r="C4" s="142"/>
      <c r="D4" s="143"/>
      <c r="E4" s="246" t="s">
        <v>436</v>
      </c>
      <c r="F4" s="182"/>
      <c r="G4" s="182"/>
      <c r="H4" s="182"/>
      <c r="I4" s="182"/>
      <c r="J4" s="183"/>
      <c r="K4" s="184" t="s">
        <v>188</v>
      </c>
      <c r="L4" s="143"/>
      <c r="M4" s="86" t="s">
        <v>189</v>
      </c>
    </row>
    <row r="5" spans="1:13" ht="13.05" customHeight="1">
      <c r="A5" s="243" t="s">
        <v>190</v>
      </c>
      <c r="B5" s="136"/>
      <c r="C5" s="136"/>
      <c r="D5" s="137"/>
      <c r="E5" s="237" t="s">
        <v>191</v>
      </c>
      <c r="F5" s="136"/>
      <c r="G5" s="136"/>
      <c r="H5" s="136"/>
      <c r="I5" s="136"/>
      <c r="J5" s="137"/>
      <c r="K5" s="237" t="s">
        <v>192</v>
      </c>
      <c r="L5" s="137"/>
      <c r="M5" s="87" t="s">
        <v>193</v>
      </c>
    </row>
    <row r="6" spans="1:13" ht="13.2" customHeight="1">
      <c r="A6" s="245" t="s">
        <v>188</v>
      </c>
      <c r="B6" s="142"/>
      <c r="C6" s="142"/>
      <c r="D6" s="143"/>
      <c r="E6" s="246" t="s">
        <v>194</v>
      </c>
      <c r="F6" s="182"/>
      <c r="G6" s="182"/>
      <c r="H6" s="182"/>
      <c r="I6" s="182"/>
      <c r="J6" s="183"/>
      <c r="K6" s="184" t="s">
        <v>188</v>
      </c>
      <c r="L6" s="143"/>
      <c r="M6" s="86" t="s">
        <v>188</v>
      </c>
    </row>
    <row r="7" spans="1:13" s="3" customFormat="1" ht="13.05" customHeight="1">
      <c r="A7" s="242" t="s">
        <v>195</v>
      </c>
      <c r="B7" s="229"/>
      <c r="C7" s="229"/>
      <c r="D7" s="244" t="s">
        <v>199</v>
      </c>
      <c r="E7" s="229"/>
      <c r="F7" s="229"/>
      <c r="G7" s="231"/>
      <c r="H7" s="235" t="s">
        <v>202</v>
      </c>
      <c r="I7" s="229"/>
      <c r="J7" s="229"/>
      <c r="K7" s="229"/>
      <c r="L7" s="229"/>
      <c r="M7" s="88"/>
    </row>
    <row r="8" spans="1:13" s="3" customFormat="1" ht="13.05" customHeight="1">
      <c r="A8" s="242" t="s">
        <v>196</v>
      </c>
      <c r="B8" s="229"/>
      <c r="C8" s="229"/>
      <c r="D8" s="244" t="s">
        <v>200</v>
      </c>
      <c r="E8" s="229"/>
      <c r="F8" s="229"/>
      <c r="G8" s="231"/>
      <c r="H8" s="235" t="s">
        <v>203</v>
      </c>
      <c r="I8" s="229"/>
      <c r="J8" s="229"/>
      <c r="K8" s="229"/>
      <c r="L8" s="229"/>
      <c r="M8" s="89" t="str">
        <f>IF(M7=0,"",E28/M7)</f>
        <v/>
      </c>
    </row>
    <row r="9" spans="1:13" ht="13.05" customHeight="1">
      <c r="A9" s="242" t="s">
        <v>197</v>
      </c>
      <c r="B9" s="152"/>
      <c r="C9" s="152"/>
      <c r="D9" s="244" t="s">
        <v>188</v>
      </c>
      <c r="E9" s="152"/>
      <c r="F9" s="152"/>
      <c r="G9" s="154"/>
      <c r="H9" s="235" t="s">
        <v>204</v>
      </c>
      <c r="I9" s="152"/>
      <c r="J9" s="152"/>
      <c r="K9" s="239" t="s">
        <v>188</v>
      </c>
      <c r="L9" s="152"/>
      <c r="M9" s="156"/>
    </row>
    <row r="10" spans="1:13" s="3" customFormat="1" ht="13.05" customHeight="1">
      <c r="A10" s="243" t="s">
        <v>198</v>
      </c>
      <c r="B10" s="238"/>
      <c r="C10" s="238"/>
      <c r="D10" s="240" t="s">
        <v>201</v>
      </c>
      <c r="E10" s="238"/>
      <c r="F10" s="238"/>
      <c r="G10" s="144"/>
      <c r="H10" s="237" t="s">
        <v>205</v>
      </c>
      <c r="I10" s="238"/>
      <c r="J10" s="240" t="s">
        <v>188</v>
      </c>
      <c r="K10" s="136"/>
      <c r="L10" s="136"/>
      <c r="M10" s="162"/>
    </row>
    <row r="11" spans="1:13" ht="13.05" customHeight="1" thickBot="1">
      <c r="A11" s="236" t="s">
        <v>188</v>
      </c>
      <c r="B11" s="163"/>
      <c r="C11" s="163"/>
      <c r="D11" s="163"/>
      <c r="E11" s="163"/>
      <c r="F11" s="163"/>
      <c r="G11" s="164"/>
      <c r="H11" s="241" t="s">
        <v>188</v>
      </c>
      <c r="I11" s="163"/>
      <c r="J11" s="163"/>
      <c r="K11" s="163"/>
      <c r="L11" s="163"/>
      <c r="M11" s="166"/>
    </row>
    <row r="12" spans="1:13" ht="28.5" customHeight="1" thickBot="1">
      <c r="A12" s="167" t="s">
        <v>206</v>
      </c>
      <c r="B12" s="149"/>
      <c r="C12" s="149"/>
      <c r="D12" s="149"/>
      <c r="E12" s="149"/>
      <c r="F12" s="149"/>
      <c r="G12" s="149"/>
      <c r="H12" s="149"/>
      <c r="I12" s="149"/>
      <c r="J12" s="149"/>
      <c r="K12" s="149"/>
      <c r="L12" s="149"/>
      <c r="M12" s="168"/>
    </row>
    <row r="13" spans="1:13" ht="13.05" customHeight="1">
      <c r="A13" s="225" t="s">
        <v>207</v>
      </c>
      <c r="B13" s="170"/>
      <c r="C13" s="170"/>
      <c r="D13" s="170"/>
      <c r="E13" s="170"/>
      <c r="F13" s="170"/>
      <c r="G13" s="225" t="s">
        <v>208</v>
      </c>
      <c r="H13" s="170"/>
      <c r="I13" s="170"/>
      <c r="J13" s="170"/>
      <c r="K13" s="170"/>
      <c r="L13" s="170"/>
      <c r="M13" s="232"/>
    </row>
    <row r="14" spans="1:13" s="3" customFormat="1" ht="13.05" customHeight="1">
      <c r="A14" s="233"/>
      <c r="B14" s="235" t="s">
        <v>209</v>
      </c>
      <c r="C14" s="229"/>
      <c r="D14" s="231"/>
      <c r="E14" s="153"/>
      <c r="F14" s="229"/>
      <c r="G14" s="151" t="s">
        <v>224</v>
      </c>
      <c r="H14" s="218"/>
      <c r="I14" s="218"/>
      <c r="J14" s="219"/>
      <c r="K14" s="268"/>
      <c r="L14" s="92" t="s">
        <v>225</v>
      </c>
      <c r="M14" s="96">
        <f>E20*K14/100</f>
        <v>0</v>
      </c>
    </row>
    <row r="15" spans="1:13" s="3" customFormat="1" ht="13.05" customHeight="1">
      <c r="A15" s="234"/>
      <c r="B15" s="235" t="s">
        <v>210</v>
      </c>
      <c r="C15" s="229"/>
      <c r="D15" s="231"/>
      <c r="E15" s="153"/>
      <c r="F15" s="229"/>
      <c r="G15" s="151" t="s">
        <v>226</v>
      </c>
      <c r="H15" s="218"/>
      <c r="I15" s="218"/>
      <c r="J15" s="219"/>
      <c r="K15" s="268"/>
      <c r="L15" s="92" t="s">
        <v>225</v>
      </c>
      <c r="M15" s="96">
        <f>E20*K15/100</f>
        <v>0</v>
      </c>
    </row>
    <row r="16" spans="1:13" s="3" customFormat="1" ht="13.05" customHeight="1">
      <c r="A16" s="95" t="s">
        <v>211</v>
      </c>
      <c r="B16" s="230" t="s">
        <v>212</v>
      </c>
      <c r="C16" s="229"/>
      <c r="D16" s="231"/>
      <c r="E16" s="153">
        <v>0</v>
      </c>
      <c r="F16" s="229"/>
      <c r="G16" s="151" t="s">
        <v>227</v>
      </c>
      <c r="H16" s="218"/>
      <c r="I16" s="218"/>
      <c r="J16" s="219"/>
      <c r="K16" s="268"/>
      <c r="L16" s="92" t="s">
        <v>225</v>
      </c>
      <c r="M16" s="96">
        <f>E20*K16/100</f>
        <v>0</v>
      </c>
    </row>
    <row r="17" spans="1:13" s="3" customFormat="1" ht="13.05" customHeight="1">
      <c r="A17" s="95" t="s">
        <v>213</v>
      </c>
      <c r="B17" s="230" t="s">
        <v>214</v>
      </c>
      <c r="C17" s="229"/>
      <c r="D17" s="231"/>
      <c r="E17" s="153">
        <v>0</v>
      </c>
      <c r="F17" s="229"/>
      <c r="G17" s="151" t="s">
        <v>228</v>
      </c>
      <c r="H17" s="218"/>
      <c r="I17" s="218"/>
      <c r="J17" s="219"/>
      <c r="K17" s="268"/>
      <c r="L17" s="92" t="s">
        <v>225</v>
      </c>
      <c r="M17" s="96">
        <f>E20*K17/100</f>
        <v>0</v>
      </c>
    </row>
    <row r="18" spans="1:13" s="3" customFormat="1" ht="13.05" customHeight="1">
      <c r="A18" s="95" t="s">
        <v>215</v>
      </c>
      <c r="B18" s="230" t="s">
        <v>216</v>
      </c>
      <c r="C18" s="229"/>
      <c r="D18" s="231"/>
      <c r="E18" s="153">
        <v>0</v>
      </c>
      <c r="F18" s="229"/>
      <c r="G18" s="151" t="s">
        <v>229</v>
      </c>
      <c r="H18" s="218"/>
      <c r="I18" s="218"/>
      <c r="J18" s="219"/>
      <c r="K18" s="268"/>
      <c r="L18" s="92" t="s">
        <v>225</v>
      </c>
      <c r="M18" s="96">
        <f>E20*K18/100</f>
        <v>0</v>
      </c>
    </row>
    <row r="19" spans="1:13" s="3" customFormat="1" ht="13.05" customHeight="1">
      <c r="A19" s="95" t="s">
        <v>217</v>
      </c>
      <c r="B19" s="230" t="s">
        <v>218</v>
      </c>
      <c r="C19" s="229"/>
      <c r="D19" s="231"/>
      <c r="E19" s="153">
        <f>'REKAPITULACE #3'!C10</f>
        <v>0</v>
      </c>
      <c r="F19" s="229"/>
      <c r="G19" s="151" t="s">
        <v>369</v>
      </c>
      <c r="H19" s="218"/>
      <c r="I19" s="218"/>
      <c r="J19" s="219"/>
      <c r="K19" s="268"/>
      <c r="L19" s="92" t="s">
        <v>225</v>
      </c>
      <c r="M19" s="96">
        <f>E20*K19/100</f>
        <v>0</v>
      </c>
    </row>
    <row r="20" spans="1:13" s="3" customFormat="1" ht="13.05" customHeight="1">
      <c r="A20" s="151" t="s">
        <v>219</v>
      </c>
      <c r="B20" s="218"/>
      <c r="C20" s="218"/>
      <c r="D20" s="219"/>
      <c r="E20" s="153">
        <f>SUM(E16:E19)</f>
        <v>0</v>
      </c>
      <c r="F20" s="229"/>
      <c r="G20" s="151" t="s">
        <v>370</v>
      </c>
      <c r="H20" s="218"/>
      <c r="I20" s="218"/>
      <c r="J20" s="219"/>
      <c r="K20" s="268"/>
      <c r="L20" s="92" t="s">
        <v>225</v>
      </c>
      <c r="M20" s="96">
        <f>E20*K20/100</f>
        <v>0</v>
      </c>
    </row>
    <row r="21" spans="1:13" s="3" customFormat="1" ht="13.05" customHeight="1">
      <c r="A21" s="151" t="s">
        <v>220</v>
      </c>
      <c r="B21" s="218"/>
      <c r="C21" s="218"/>
      <c r="D21" s="219"/>
      <c r="E21" s="153">
        <v>0</v>
      </c>
      <c r="F21" s="229"/>
      <c r="G21" s="151" t="s">
        <v>371</v>
      </c>
      <c r="H21" s="218"/>
      <c r="I21" s="218"/>
      <c r="J21" s="219"/>
      <c r="K21" s="268"/>
      <c r="L21" s="92" t="s">
        <v>225</v>
      </c>
      <c r="M21" s="96">
        <f>E20*K21/100</f>
        <v>0</v>
      </c>
    </row>
    <row r="22" spans="1:13" s="3" customFormat="1" ht="13.05" customHeight="1">
      <c r="A22" s="151" t="s">
        <v>221</v>
      </c>
      <c r="B22" s="218"/>
      <c r="C22" s="218"/>
      <c r="D22" s="219"/>
      <c r="E22" s="153">
        <v>0</v>
      </c>
      <c r="F22" s="229"/>
      <c r="G22" s="151" t="s">
        <v>372</v>
      </c>
      <c r="H22" s="218"/>
      <c r="I22" s="218"/>
      <c r="J22" s="219"/>
      <c r="K22" s="268"/>
      <c r="L22" s="92" t="s">
        <v>225</v>
      </c>
      <c r="M22" s="96">
        <f>E20*K22/100</f>
        <v>0</v>
      </c>
    </row>
    <row r="23" spans="1:13" s="3" customFormat="1" ht="13.05" customHeight="1" thickBot="1">
      <c r="A23" s="151" t="s">
        <v>222</v>
      </c>
      <c r="B23" s="218"/>
      <c r="C23" s="218"/>
      <c r="D23" s="219"/>
      <c r="E23" s="153">
        <v>0</v>
      </c>
      <c r="F23" s="229"/>
      <c r="G23" s="160"/>
      <c r="H23" s="161"/>
      <c r="I23" s="161"/>
      <c r="J23" s="217"/>
      <c r="K23" s="93"/>
      <c r="L23" s="94" t="s">
        <v>225</v>
      </c>
      <c r="M23" s="97">
        <f>E20*K23/100</f>
        <v>0</v>
      </c>
    </row>
    <row r="24" spans="1:13" s="3" customFormat="1" ht="13.05" customHeight="1">
      <c r="A24" s="151" t="s">
        <v>223</v>
      </c>
      <c r="B24" s="218"/>
      <c r="C24" s="218"/>
      <c r="D24" s="218"/>
      <c r="E24" s="153">
        <f>SUM(E20:E23)</f>
        <v>0</v>
      </c>
      <c r="F24" s="229"/>
      <c r="G24" s="225" t="s">
        <v>230</v>
      </c>
      <c r="H24" s="170"/>
      <c r="I24" s="170"/>
      <c r="J24" s="170"/>
      <c r="K24" s="170"/>
      <c r="L24" s="170"/>
      <c r="M24" s="226"/>
    </row>
    <row r="25" spans="1:13" s="3" customFormat="1" ht="13.05" customHeight="1">
      <c r="A25" s="151" t="s">
        <v>232</v>
      </c>
      <c r="B25" s="218"/>
      <c r="C25" s="218"/>
      <c r="D25" s="219"/>
      <c r="E25" s="153">
        <f>SUM(M14:M23)</f>
        <v>0</v>
      </c>
      <c r="F25" s="152"/>
      <c r="G25" s="279"/>
      <c r="H25" s="280"/>
      <c r="I25" s="280"/>
      <c r="J25" s="281"/>
      <c r="K25" s="91"/>
      <c r="L25" s="92" t="s">
        <v>225</v>
      </c>
      <c r="M25" s="269">
        <f>E20*K25/100</f>
        <v>0</v>
      </c>
    </row>
    <row r="26" spans="1:13" s="3" customFormat="1" ht="13.05" customHeight="1" thickBot="1">
      <c r="A26" s="151" t="s">
        <v>233</v>
      </c>
      <c r="B26" s="218"/>
      <c r="C26" s="218"/>
      <c r="D26" s="219"/>
      <c r="E26" s="153">
        <f>SUM(M25:M26)</f>
        <v>0</v>
      </c>
      <c r="F26" s="152"/>
      <c r="G26" s="282"/>
      <c r="H26" s="264"/>
      <c r="I26" s="264"/>
      <c r="J26" s="283"/>
      <c r="K26" s="93"/>
      <c r="L26" s="94" t="s">
        <v>225</v>
      </c>
      <c r="M26" s="270">
        <f>E20*K26/100</f>
        <v>0</v>
      </c>
    </row>
    <row r="27" spans="1:13" s="3" customFormat="1" ht="13.05" customHeight="1" thickBot="1">
      <c r="A27" s="160" t="s">
        <v>234</v>
      </c>
      <c r="B27" s="161"/>
      <c r="C27" s="161"/>
      <c r="D27" s="217"/>
      <c r="E27" s="220">
        <f>SUM(M28:M28)</f>
        <v>0</v>
      </c>
      <c r="F27" s="136"/>
      <c r="G27" s="225" t="s">
        <v>231</v>
      </c>
      <c r="H27" s="227"/>
      <c r="I27" s="227"/>
      <c r="J27" s="227"/>
      <c r="K27" s="227"/>
      <c r="L27" s="227"/>
      <c r="M27" s="228"/>
    </row>
    <row r="28" spans="1:13" s="3" customFormat="1" ht="13.05" customHeight="1" thickBot="1">
      <c r="A28" s="221" t="s">
        <v>235</v>
      </c>
      <c r="B28" s="222"/>
      <c r="C28" s="222"/>
      <c r="D28" s="223"/>
      <c r="E28" s="224">
        <f>SUM(E24:E27)</f>
        <v>0</v>
      </c>
      <c r="F28" s="178"/>
      <c r="G28" s="160"/>
      <c r="H28" s="161"/>
      <c r="I28" s="161"/>
      <c r="J28" s="217"/>
      <c r="K28" s="93"/>
      <c r="L28" s="94" t="s">
        <v>225</v>
      </c>
      <c r="M28" s="97">
        <f>E20*K28/100</f>
        <v>0</v>
      </c>
    </row>
    <row r="29" spans="1:13" s="4" customFormat="1" ht="13.05" customHeight="1">
      <c r="A29" s="210" t="s">
        <v>236</v>
      </c>
      <c r="B29" s="211"/>
      <c r="C29" s="211"/>
      <c r="D29" s="212"/>
      <c r="E29" s="213" t="s">
        <v>237</v>
      </c>
      <c r="F29" s="211"/>
      <c r="G29" s="212"/>
      <c r="H29" s="213" t="s">
        <v>238</v>
      </c>
      <c r="I29" s="211"/>
      <c r="J29" s="211"/>
      <c r="K29" s="211"/>
      <c r="L29" s="211"/>
      <c r="M29" s="214"/>
    </row>
    <row r="30" spans="1:13" s="3" customFormat="1" ht="13.05" customHeight="1">
      <c r="A30" s="215" t="s">
        <v>188</v>
      </c>
      <c r="B30" s="136"/>
      <c r="C30" s="136"/>
      <c r="D30" s="137"/>
      <c r="E30" s="98" t="s">
        <v>239</v>
      </c>
      <c r="F30" s="264"/>
      <c r="G30" s="265"/>
      <c r="H30" s="98" t="s">
        <v>239</v>
      </c>
      <c r="I30" s="161"/>
      <c r="J30" s="136"/>
      <c r="K30" s="136"/>
      <c r="L30" s="136"/>
      <c r="M30" s="216"/>
    </row>
    <row r="31" spans="1:13" s="3" customFormat="1" ht="13.05" customHeight="1">
      <c r="A31" s="202" t="s">
        <v>240</v>
      </c>
      <c r="B31" s="139"/>
      <c r="C31" s="194"/>
      <c r="D31" s="140"/>
      <c r="E31" s="98" t="s">
        <v>240</v>
      </c>
      <c r="F31" s="266"/>
      <c r="G31" s="267"/>
      <c r="H31" s="98" t="s">
        <v>240</v>
      </c>
      <c r="I31" s="194"/>
      <c r="J31" s="139"/>
      <c r="K31" s="139"/>
      <c r="L31" s="139"/>
      <c r="M31" s="203"/>
    </row>
    <row r="32" spans="1:13" s="3" customFormat="1" ht="13.05" customHeight="1">
      <c r="A32" s="202"/>
      <c r="B32" s="139"/>
      <c r="C32" s="139"/>
      <c r="D32" s="140"/>
      <c r="E32" s="207" t="s">
        <v>241</v>
      </c>
      <c r="F32" s="139"/>
      <c r="G32" s="140"/>
      <c r="H32" s="207" t="s">
        <v>241</v>
      </c>
      <c r="I32" s="139"/>
      <c r="J32" s="139"/>
      <c r="K32" s="139"/>
      <c r="L32" s="139"/>
      <c r="M32" s="203"/>
    </row>
    <row r="33" spans="1:13">
      <c r="A33" s="204"/>
      <c r="B33" s="205"/>
      <c r="C33" s="205"/>
      <c r="D33" s="206"/>
      <c r="E33" s="208"/>
      <c r="F33" s="205"/>
      <c r="G33" s="206"/>
      <c r="H33" s="208"/>
      <c r="I33" s="205"/>
      <c r="J33" s="205"/>
      <c r="K33" s="205"/>
      <c r="L33" s="205"/>
      <c r="M33" s="209"/>
    </row>
    <row r="34" spans="1:13" s="3" customFormat="1" ht="56.25" customHeight="1" thickBot="1">
      <c r="A34" s="204"/>
      <c r="B34" s="205"/>
      <c r="C34" s="205"/>
      <c r="D34" s="206"/>
      <c r="E34" s="208"/>
      <c r="F34" s="205"/>
      <c r="G34" s="206"/>
      <c r="H34" s="208"/>
      <c r="I34" s="205"/>
      <c r="J34" s="205"/>
      <c r="K34" s="205"/>
      <c r="L34" s="205"/>
      <c r="M34" s="209"/>
    </row>
    <row r="35" spans="1:13" s="3" customFormat="1" ht="13.05" customHeight="1">
      <c r="A35" s="169" t="s">
        <v>242</v>
      </c>
      <c r="B35" s="199"/>
      <c r="C35" s="199"/>
      <c r="D35" s="200"/>
      <c r="E35" s="201">
        <v>21</v>
      </c>
      <c r="F35" s="170"/>
      <c r="G35" s="100" t="s">
        <v>243</v>
      </c>
      <c r="H35" s="172">
        <f>E28-H37</f>
        <v>0</v>
      </c>
      <c r="I35" s="170"/>
      <c r="J35" s="170"/>
      <c r="K35" s="170"/>
      <c r="L35" s="170"/>
      <c r="M35" s="101" t="s">
        <v>244</v>
      </c>
    </row>
    <row r="36" spans="1:13" s="3" customFormat="1" ht="13.05" customHeight="1">
      <c r="A36" s="151" t="s">
        <v>245</v>
      </c>
      <c r="B36" s="195"/>
      <c r="C36" s="195"/>
      <c r="D36" s="196"/>
      <c r="E36" s="197">
        <v>21</v>
      </c>
      <c r="F36" s="152"/>
      <c r="G36" s="90" t="s">
        <v>243</v>
      </c>
      <c r="H36" s="153">
        <f>H35*E36/100</f>
        <v>0</v>
      </c>
      <c r="I36" s="152"/>
      <c r="J36" s="152"/>
      <c r="K36" s="152"/>
      <c r="L36" s="152"/>
      <c r="M36" s="102" t="s">
        <v>244</v>
      </c>
    </row>
    <row r="37" spans="1:13" s="3" customFormat="1" ht="13.05" customHeight="1">
      <c r="A37" s="151" t="s">
        <v>242</v>
      </c>
      <c r="B37" s="195"/>
      <c r="C37" s="195"/>
      <c r="D37" s="196"/>
      <c r="E37" s="197">
        <v>15</v>
      </c>
      <c r="F37" s="152"/>
      <c r="G37" s="90" t="s">
        <v>243</v>
      </c>
      <c r="H37" s="153">
        <v>0</v>
      </c>
      <c r="I37" s="198"/>
      <c r="J37" s="198"/>
      <c r="K37" s="198"/>
      <c r="L37" s="198"/>
      <c r="M37" s="102" t="s">
        <v>244</v>
      </c>
    </row>
    <row r="38" spans="1:13" s="3" customFormat="1" ht="13.05" customHeight="1">
      <c r="A38" s="151" t="s">
        <v>245</v>
      </c>
      <c r="B38" s="195"/>
      <c r="C38" s="195"/>
      <c r="D38" s="196"/>
      <c r="E38" s="197">
        <v>15</v>
      </c>
      <c r="F38" s="152"/>
      <c r="G38" s="90" t="s">
        <v>243</v>
      </c>
      <c r="H38" s="153">
        <f>H37*E38/100</f>
        <v>0</v>
      </c>
      <c r="I38" s="152"/>
      <c r="J38" s="152"/>
      <c r="K38" s="152"/>
      <c r="L38" s="152"/>
      <c r="M38" s="102" t="s">
        <v>244</v>
      </c>
    </row>
    <row r="39" spans="1:13" s="103" customFormat="1" ht="19.5" customHeight="1" thickBot="1">
      <c r="A39" s="191" t="s">
        <v>246</v>
      </c>
      <c r="B39" s="192"/>
      <c r="C39" s="192"/>
      <c r="D39" s="192"/>
      <c r="E39" s="192"/>
      <c r="F39" s="192"/>
      <c r="G39" s="192"/>
      <c r="H39" s="193">
        <f>SUM(H35:H38)</f>
        <v>0</v>
      </c>
      <c r="I39" s="146"/>
      <c r="J39" s="146"/>
      <c r="K39" s="146"/>
      <c r="L39" s="146"/>
      <c r="M39" s="104" t="s">
        <v>244</v>
      </c>
    </row>
    <row r="40" spans="1:13" s="3" customFormat="1" ht="13.05" customHeight="1"/>
    <row r="41" spans="1:13" s="3" customFormat="1" ht="13.05" customHeight="1">
      <c r="A41" s="194" t="s">
        <v>247</v>
      </c>
      <c r="B41" s="139"/>
      <c r="C41" s="139"/>
      <c r="D41" s="139"/>
      <c r="E41" s="139"/>
      <c r="F41" s="139"/>
      <c r="G41" s="139"/>
      <c r="H41" s="139"/>
      <c r="I41" s="139"/>
      <c r="J41" s="139"/>
      <c r="K41" s="139"/>
      <c r="L41" s="139"/>
      <c r="M41" s="139"/>
    </row>
  </sheetData>
  <sheetProtection password="CA9C" sheet="1" objects="1" scenarios="1"/>
  <mergeCells count="110">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39:G39"/>
    <mergeCell ref="H39:L39"/>
    <mergeCell ref="A41:M41"/>
    <mergeCell ref="A37:D37"/>
    <mergeCell ref="E37:F37"/>
    <mergeCell ref="H37:L37"/>
    <mergeCell ref="A38:D38"/>
    <mergeCell ref="E38:F38"/>
    <mergeCell ref="H38:L38"/>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dimension ref="A1:C12"/>
  <sheetViews>
    <sheetView workbookViewId="0">
      <selection activeCell="C6" sqref="C6"/>
    </sheetView>
  </sheetViews>
  <sheetFormatPr defaultRowHeight="13.2"/>
  <cols>
    <col min="1" max="1" width="3.88671875" customWidth="1"/>
    <col min="2" max="2" width="45.21875" customWidth="1"/>
    <col min="3" max="3" width="20.44140625" customWidth="1"/>
  </cols>
  <sheetData>
    <row r="1" spans="1:3" s="2" customFormat="1" ht="9.6">
      <c r="A1" s="250" t="s">
        <v>0</v>
      </c>
      <c r="B1" s="250"/>
      <c r="C1" s="2" t="s">
        <v>1</v>
      </c>
    </row>
    <row r="2" spans="1:3" s="2" customFormat="1" ht="9.6">
      <c r="A2" s="250" t="s">
        <v>373</v>
      </c>
      <c r="B2" s="250"/>
      <c r="C2" s="2" t="s">
        <v>3</v>
      </c>
    </row>
    <row r="3" spans="1:3" s="1" customFormat="1" ht="9.6"/>
    <row r="4" spans="1:3" s="4" customFormat="1">
      <c r="A4" s="251" t="s">
        <v>174</v>
      </c>
      <c r="B4" s="139"/>
      <c r="C4" s="139"/>
    </row>
    <row r="5" spans="1:3" s="1" customFormat="1" ht="10.199999999999999" thickBot="1"/>
    <row r="6" spans="1:3" s="1" customFormat="1" ht="9.75" customHeight="1">
      <c r="A6" s="252" t="s">
        <v>175</v>
      </c>
      <c r="B6" s="254" t="s">
        <v>176</v>
      </c>
      <c r="C6" s="72" t="s">
        <v>17</v>
      </c>
    </row>
    <row r="7" spans="1:3" s="1" customFormat="1" ht="9.75" customHeight="1" thickBot="1">
      <c r="A7" s="253"/>
      <c r="B7" s="255"/>
      <c r="C7" s="73" t="s">
        <v>177</v>
      </c>
    </row>
    <row r="8" spans="1:3" s="16" customFormat="1" ht="10.199999999999999">
      <c r="A8" s="74"/>
      <c r="B8" s="76" t="s">
        <v>27</v>
      </c>
      <c r="C8" s="75"/>
    </row>
    <row r="9" spans="1:3" s="16" customFormat="1" ht="10.199999999999999">
      <c r="A9" s="77" t="s">
        <v>432</v>
      </c>
      <c r="B9" s="28" t="s">
        <v>434</v>
      </c>
      <c r="C9" s="78">
        <f>'ROZPOČET #3'!G53</f>
        <v>0</v>
      </c>
    </row>
    <row r="10" spans="1:3" s="16" customFormat="1" ht="10.8" thickBot="1">
      <c r="A10" s="79"/>
      <c r="B10" s="80" t="s">
        <v>179</v>
      </c>
      <c r="C10" s="81">
        <f>SUM(C9:C9)</f>
        <v>0</v>
      </c>
    </row>
    <row r="11" spans="1:3" s="1" customFormat="1" ht="10.199999999999999" thickBot="1"/>
    <row r="12" spans="1:3" s="16" customFormat="1" ht="10.8" thickBot="1">
      <c r="A12" s="82"/>
      <c r="B12" s="83" t="s">
        <v>180</v>
      </c>
      <c r="C12" s="84">
        <f>C10</f>
        <v>0</v>
      </c>
    </row>
  </sheetData>
  <sheetProtection password="CA9C"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dimension ref="A1:J55"/>
  <sheetViews>
    <sheetView topLeftCell="A2" workbookViewId="0">
      <selection activeCell="F12" sqref="F12:F52"/>
    </sheetView>
  </sheetViews>
  <sheetFormatPr defaultRowHeight="13.2"/>
  <cols>
    <col min="1" max="1" width="3.77734375" customWidth="1"/>
    <col min="2" max="2" width="11.109375" customWidth="1"/>
    <col min="3" max="3" width="43.44140625" customWidth="1"/>
    <col min="4" max="4" width="4.44140625" customWidth="1"/>
    <col min="5" max="5" width="8.77734375" customWidth="1"/>
    <col min="6" max="7" width="10.6640625" customWidth="1"/>
    <col min="8" max="9" width="9.109375" customWidth="1"/>
    <col min="10" max="10" width="13.21875" customWidth="1"/>
  </cols>
  <sheetData>
    <row r="1" spans="1:10" s="2" customFormat="1" ht="9.6">
      <c r="A1" s="250" t="s">
        <v>0</v>
      </c>
      <c r="B1" s="250"/>
      <c r="C1" s="250"/>
      <c r="D1" s="250"/>
      <c r="E1" s="250"/>
      <c r="F1" s="250"/>
      <c r="G1" s="250"/>
      <c r="H1" s="250"/>
      <c r="I1" s="250" t="s">
        <v>1</v>
      </c>
      <c r="J1" s="250"/>
    </row>
    <row r="2" spans="1:10" s="2" customFormat="1" ht="9.6">
      <c r="A2" s="250" t="s">
        <v>373</v>
      </c>
      <c r="B2" s="250"/>
      <c r="C2" s="250"/>
      <c r="D2" s="250"/>
      <c r="E2" s="250"/>
      <c r="F2" s="250"/>
      <c r="G2" s="250"/>
      <c r="H2" s="250"/>
      <c r="I2" s="250" t="s">
        <v>3</v>
      </c>
      <c r="J2" s="250"/>
    </row>
    <row r="3" spans="1:10" s="1" customFormat="1" ht="9.6"/>
    <row r="4" spans="1:10" s="3" customFormat="1">
      <c r="A4" s="251" t="s">
        <v>4</v>
      </c>
      <c r="B4" s="139"/>
      <c r="C4" s="139"/>
      <c r="D4" s="139"/>
      <c r="E4" s="139"/>
      <c r="F4" s="139"/>
      <c r="G4" s="139"/>
      <c r="H4" s="139"/>
      <c r="I4" s="139"/>
      <c r="J4" s="139"/>
    </row>
    <row r="5" spans="1:10" s="1" customFormat="1" ht="10.199999999999999" thickBot="1"/>
    <row r="6" spans="1:10" s="1" customFormat="1" ht="9.75" customHeight="1">
      <c r="A6" s="5" t="s">
        <v>5</v>
      </c>
      <c r="B6" s="259" t="s">
        <v>9</v>
      </c>
      <c r="C6" s="259" t="s">
        <v>11</v>
      </c>
      <c r="D6" s="259" t="s">
        <v>13</v>
      </c>
      <c r="E6" s="259" t="s">
        <v>15</v>
      </c>
      <c r="F6" s="260" t="s">
        <v>17</v>
      </c>
      <c r="G6" s="178"/>
      <c r="H6" s="259" t="s">
        <v>22</v>
      </c>
      <c r="I6" s="178"/>
      <c r="J6" s="257" t="s">
        <v>25</v>
      </c>
    </row>
    <row r="7" spans="1:10" s="1" customFormat="1" ht="9.75" customHeight="1">
      <c r="A7" s="6" t="s">
        <v>6</v>
      </c>
      <c r="B7" s="141"/>
      <c r="C7" s="141"/>
      <c r="D7" s="141"/>
      <c r="E7" s="141"/>
      <c r="F7" s="261"/>
      <c r="G7" s="139"/>
      <c r="H7" s="141"/>
      <c r="I7" s="139"/>
      <c r="J7" s="258"/>
    </row>
    <row r="8" spans="1:10" s="1" customFormat="1" ht="9.75" customHeight="1">
      <c r="A8" s="6" t="s">
        <v>7</v>
      </c>
      <c r="B8" s="141"/>
      <c r="C8" s="141"/>
      <c r="D8" s="141"/>
      <c r="E8" s="141"/>
      <c r="F8" s="9" t="s">
        <v>18</v>
      </c>
      <c r="G8" s="11" t="s">
        <v>20</v>
      </c>
      <c r="H8" s="13" t="s">
        <v>18</v>
      </c>
      <c r="I8" s="11" t="s">
        <v>20</v>
      </c>
      <c r="J8" s="258"/>
    </row>
    <row r="9" spans="1:10" s="1" customFormat="1" ht="9.75" customHeight="1" thickBot="1">
      <c r="A9" s="7" t="s">
        <v>8</v>
      </c>
      <c r="B9" s="8" t="s">
        <v>10</v>
      </c>
      <c r="C9" s="8" t="s">
        <v>12</v>
      </c>
      <c r="D9" s="8" t="s">
        <v>14</v>
      </c>
      <c r="E9" s="8" t="s">
        <v>16</v>
      </c>
      <c r="F9" s="10" t="s">
        <v>19</v>
      </c>
      <c r="G9" s="12" t="s">
        <v>21</v>
      </c>
      <c r="H9" s="14" t="s">
        <v>23</v>
      </c>
      <c r="I9" s="12" t="s">
        <v>24</v>
      </c>
      <c r="J9" s="15" t="s">
        <v>26</v>
      </c>
    </row>
    <row r="10" spans="1:10" s="17" customFormat="1" ht="10.199999999999999">
      <c r="A10" s="19"/>
      <c r="B10" s="18"/>
      <c r="C10" s="20" t="s">
        <v>27</v>
      </c>
      <c r="D10" s="18"/>
      <c r="E10" s="18"/>
      <c r="F10" s="21"/>
      <c r="H10" s="22"/>
      <c r="J10" s="23"/>
    </row>
    <row r="11" spans="1:10" s="17" customFormat="1" ht="10.199999999999999">
      <c r="A11" s="26"/>
      <c r="B11" s="27" t="s">
        <v>374</v>
      </c>
      <c r="C11" s="28" t="s">
        <v>375</v>
      </c>
      <c r="D11" s="25"/>
      <c r="E11" s="25"/>
      <c r="F11" s="29"/>
      <c r="G11" s="24"/>
      <c r="H11" s="30"/>
      <c r="I11" s="24"/>
      <c r="J11" s="31"/>
    </row>
    <row r="12" spans="1:10" s="1" customFormat="1" ht="345.6">
      <c r="A12" s="32">
        <v>1</v>
      </c>
      <c r="B12" s="35" t="s">
        <v>376</v>
      </c>
      <c r="C12" s="36" t="s">
        <v>377</v>
      </c>
      <c r="D12" s="37" t="s">
        <v>300</v>
      </c>
      <c r="E12" s="38">
        <v>1</v>
      </c>
      <c r="F12" s="274"/>
      <c r="G12" s="39">
        <f t="shared" ref="G12:G52" si="0">E12*F12</f>
        <v>0</v>
      </c>
      <c r="H12" s="40">
        <v>0</v>
      </c>
      <c r="I12" s="41">
        <f t="shared" ref="I12:I52" si="1">E12*H12</f>
        <v>0</v>
      </c>
      <c r="J12" s="42"/>
    </row>
    <row r="13" spans="1:10" s="1" customFormat="1" ht="326.39999999999998">
      <c r="A13" s="32">
        <f t="shared" ref="A13:A52" si="2">A12+1</f>
        <v>2</v>
      </c>
      <c r="B13" s="35" t="s">
        <v>378</v>
      </c>
      <c r="C13" s="36" t="s">
        <v>379</v>
      </c>
      <c r="D13" s="37" t="s">
        <v>300</v>
      </c>
      <c r="E13" s="38">
        <v>1</v>
      </c>
      <c r="F13" s="274"/>
      <c r="G13" s="39">
        <f t="shared" si="0"/>
        <v>0</v>
      </c>
      <c r="H13" s="40">
        <v>0</v>
      </c>
      <c r="I13" s="41">
        <f t="shared" si="1"/>
        <v>0</v>
      </c>
      <c r="J13" s="42"/>
    </row>
    <row r="14" spans="1:10" s="1" customFormat="1" ht="105.6">
      <c r="A14" s="32">
        <f t="shared" si="2"/>
        <v>3</v>
      </c>
      <c r="B14" s="35" t="s">
        <v>380</v>
      </c>
      <c r="C14" s="36" t="s">
        <v>381</v>
      </c>
      <c r="D14" s="37" t="s">
        <v>300</v>
      </c>
      <c r="E14" s="38">
        <v>1</v>
      </c>
      <c r="F14" s="274"/>
      <c r="G14" s="39">
        <f t="shared" si="0"/>
        <v>0</v>
      </c>
      <c r="H14" s="40">
        <v>0</v>
      </c>
      <c r="I14" s="41">
        <f t="shared" si="1"/>
        <v>0</v>
      </c>
      <c r="J14" s="42"/>
    </row>
    <row r="15" spans="1:10" s="1" customFormat="1" ht="163.19999999999999">
      <c r="A15" s="32">
        <f t="shared" si="2"/>
        <v>4</v>
      </c>
      <c r="B15" s="35" t="s">
        <v>382</v>
      </c>
      <c r="C15" s="36" t="s">
        <v>383</v>
      </c>
      <c r="D15" s="37" t="s">
        <v>300</v>
      </c>
      <c r="E15" s="38">
        <v>2</v>
      </c>
      <c r="F15" s="274"/>
      <c r="G15" s="39">
        <f t="shared" si="0"/>
        <v>0</v>
      </c>
      <c r="H15" s="40">
        <v>0</v>
      </c>
      <c r="I15" s="41">
        <f t="shared" si="1"/>
        <v>0</v>
      </c>
      <c r="J15" s="42"/>
    </row>
    <row r="16" spans="1:10" s="1" customFormat="1" ht="76.8">
      <c r="A16" s="32">
        <f t="shared" si="2"/>
        <v>5</v>
      </c>
      <c r="B16" s="35" t="s">
        <v>384</v>
      </c>
      <c r="C16" s="36" t="s">
        <v>385</v>
      </c>
      <c r="D16" s="37" t="s">
        <v>300</v>
      </c>
      <c r="E16" s="38">
        <v>2</v>
      </c>
      <c r="F16" s="274"/>
      <c r="G16" s="39">
        <f t="shared" si="0"/>
        <v>0</v>
      </c>
      <c r="H16" s="40">
        <v>0</v>
      </c>
      <c r="I16" s="41">
        <f t="shared" si="1"/>
        <v>0</v>
      </c>
      <c r="J16" s="42"/>
    </row>
    <row r="17" spans="1:10" s="1" customFormat="1" ht="28.8">
      <c r="A17" s="32">
        <f t="shared" si="2"/>
        <v>6</v>
      </c>
      <c r="B17" s="35" t="s">
        <v>386</v>
      </c>
      <c r="C17" s="36" t="s">
        <v>387</v>
      </c>
      <c r="D17" s="37" t="s">
        <v>300</v>
      </c>
      <c r="E17" s="38">
        <v>2</v>
      </c>
      <c r="F17" s="274"/>
      <c r="G17" s="39">
        <f t="shared" si="0"/>
        <v>0</v>
      </c>
      <c r="H17" s="40">
        <v>0</v>
      </c>
      <c r="I17" s="41">
        <f t="shared" si="1"/>
        <v>0</v>
      </c>
      <c r="J17" s="42"/>
    </row>
    <row r="18" spans="1:10" s="1" customFormat="1" ht="19.2">
      <c r="A18" s="32">
        <f t="shared" si="2"/>
        <v>7</v>
      </c>
      <c r="B18" s="35" t="s">
        <v>388</v>
      </c>
      <c r="C18" s="36" t="s">
        <v>389</v>
      </c>
      <c r="D18" s="37" t="s">
        <v>300</v>
      </c>
      <c r="E18" s="38">
        <v>2</v>
      </c>
      <c r="F18" s="274"/>
      <c r="G18" s="39">
        <f t="shared" si="0"/>
        <v>0</v>
      </c>
      <c r="H18" s="40">
        <v>0</v>
      </c>
      <c r="I18" s="41">
        <f t="shared" si="1"/>
        <v>0</v>
      </c>
      <c r="J18" s="42"/>
    </row>
    <row r="19" spans="1:10" s="1" customFormat="1" ht="19.2">
      <c r="A19" s="32">
        <f t="shared" si="2"/>
        <v>8</v>
      </c>
      <c r="B19" s="35" t="s">
        <v>390</v>
      </c>
      <c r="C19" s="36" t="s">
        <v>391</v>
      </c>
      <c r="D19" s="37" t="s">
        <v>37</v>
      </c>
      <c r="E19" s="38">
        <v>32</v>
      </c>
      <c r="F19" s="274"/>
      <c r="G19" s="39">
        <f t="shared" si="0"/>
        <v>0</v>
      </c>
      <c r="H19" s="40">
        <v>0</v>
      </c>
      <c r="I19" s="41">
        <f t="shared" si="1"/>
        <v>0</v>
      </c>
      <c r="J19" s="42"/>
    </row>
    <row r="20" spans="1:10" s="1" customFormat="1" ht="19.2">
      <c r="A20" s="32">
        <f t="shared" si="2"/>
        <v>9</v>
      </c>
      <c r="B20" s="35" t="s">
        <v>392</v>
      </c>
      <c r="C20" s="36" t="s">
        <v>393</v>
      </c>
      <c r="D20" s="37" t="s">
        <v>37</v>
      </c>
      <c r="E20" s="38">
        <v>6</v>
      </c>
      <c r="F20" s="274"/>
      <c r="G20" s="39">
        <f t="shared" si="0"/>
        <v>0</v>
      </c>
      <c r="H20" s="40">
        <v>0</v>
      </c>
      <c r="I20" s="41">
        <f t="shared" si="1"/>
        <v>0</v>
      </c>
      <c r="J20" s="42"/>
    </row>
    <row r="21" spans="1:10" s="1" customFormat="1" ht="163.19999999999999">
      <c r="A21" s="32">
        <f t="shared" si="2"/>
        <v>10</v>
      </c>
      <c r="B21" s="35" t="s">
        <v>394</v>
      </c>
      <c r="C21" s="36" t="s">
        <v>395</v>
      </c>
      <c r="D21" s="37" t="s">
        <v>300</v>
      </c>
      <c r="E21" s="38">
        <v>2</v>
      </c>
      <c r="F21" s="274"/>
      <c r="G21" s="39">
        <f t="shared" si="0"/>
        <v>0</v>
      </c>
      <c r="H21" s="40">
        <v>0</v>
      </c>
      <c r="I21" s="41">
        <f t="shared" si="1"/>
        <v>0</v>
      </c>
      <c r="J21" s="42"/>
    </row>
    <row r="22" spans="1:10" s="1" customFormat="1" ht="76.8">
      <c r="A22" s="32">
        <f t="shared" si="2"/>
        <v>11</v>
      </c>
      <c r="B22" s="108">
        <v>45078</v>
      </c>
      <c r="C22" s="36" t="s">
        <v>396</v>
      </c>
      <c r="D22" s="37" t="s">
        <v>300</v>
      </c>
      <c r="E22" s="38">
        <v>1</v>
      </c>
      <c r="F22" s="274"/>
      <c r="G22" s="39">
        <f t="shared" si="0"/>
        <v>0</v>
      </c>
      <c r="H22" s="40">
        <v>0</v>
      </c>
      <c r="I22" s="41">
        <f t="shared" si="1"/>
        <v>0</v>
      </c>
      <c r="J22" s="42"/>
    </row>
    <row r="23" spans="1:10" s="1" customFormat="1" ht="76.8">
      <c r="A23" s="32">
        <f t="shared" si="2"/>
        <v>12</v>
      </c>
      <c r="B23" s="35" t="s">
        <v>397</v>
      </c>
      <c r="C23" s="36" t="s">
        <v>398</v>
      </c>
      <c r="D23" s="37" t="s">
        <v>300</v>
      </c>
      <c r="E23" s="38">
        <v>2</v>
      </c>
      <c r="F23" s="274"/>
      <c r="G23" s="39">
        <f t="shared" si="0"/>
        <v>0</v>
      </c>
      <c r="H23" s="40">
        <v>0</v>
      </c>
      <c r="I23" s="41">
        <f t="shared" si="1"/>
        <v>0</v>
      </c>
      <c r="J23" s="42"/>
    </row>
    <row r="24" spans="1:10" s="1" customFormat="1" ht="76.8">
      <c r="A24" s="32">
        <f t="shared" si="2"/>
        <v>13</v>
      </c>
      <c r="B24" s="108">
        <v>45170</v>
      </c>
      <c r="C24" s="36" t="s">
        <v>399</v>
      </c>
      <c r="D24" s="37" t="s">
        <v>300</v>
      </c>
      <c r="E24" s="38">
        <v>2</v>
      </c>
      <c r="F24" s="274"/>
      <c r="G24" s="39">
        <f t="shared" si="0"/>
        <v>0</v>
      </c>
      <c r="H24" s="40">
        <v>0</v>
      </c>
      <c r="I24" s="41">
        <f t="shared" si="1"/>
        <v>0</v>
      </c>
      <c r="J24" s="42"/>
    </row>
    <row r="25" spans="1:10" s="1" customFormat="1" ht="76.8">
      <c r="A25" s="32">
        <f t="shared" si="2"/>
        <v>14</v>
      </c>
      <c r="B25" s="108">
        <v>45200</v>
      </c>
      <c r="C25" s="36" t="s">
        <v>400</v>
      </c>
      <c r="D25" s="37" t="s">
        <v>300</v>
      </c>
      <c r="E25" s="38">
        <v>1</v>
      </c>
      <c r="F25" s="274"/>
      <c r="G25" s="39">
        <f t="shared" si="0"/>
        <v>0</v>
      </c>
      <c r="H25" s="40">
        <v>0</v>
      </c>
      <c r="I25" s="41">
        <f t="shared" si="1"/>
        <v>0</v>
      </c>
      <c r="J25" s="42"/>
    </row>
    <row r="26" spans="1:10" s="1" customFormat="1" ht="19.2">
      <c r="A26" s="32">
        <f t="shared" si="2"/>
        <v>15</v>
      </c>
      <c r="B26" s="108">
        <v>45231</v>
      </c>
      <c r="C26" s="36" t="s">
        <v>401</v>
      </c>
      <c r="D26" s="37" t="s">
        <v>300</v>
      </c>
      <c r="E26" s="38">
        <v>1</v>
      </c>
      <c r="F26" s="274"/>
      <c r="G26" s="39">
        <f t="shared" si="0"/>
        <v>0</v>
      </c>
      <c r="H26" s="40">
        <v>0</v>
      </c>
      <c r="I26" s="41">
        <f t="shared" si="1"/>
        <v>0</v>
      </c>
      <c r="J26" s="42"/>
    </row>
    <row r="27" spans="1:10" s="1" customFormat="1" ht="19.2">
      <c r="A27" s="32">
        <f t="shared" si="2"/>
        <v>16</v>
      </c>
      <c r="B27" s="108">
        <v>45261</v>
      </c>
      <c r="C27" s="36" t="s">
        <v>402</v>
      </c>
      <c r="D27" s="37" t="s">
        <v>300</v>
      </c>
      <c r="E27" s="38">
        <v>2</v>
      </c>
      <c r="F27" s="274"/>
      <c r="G27" s="39">
        <f t="shared" si="0"/>
        <v>0</v>
      </c>
      <c r="H27" s="40">
        <v>0</v>
      </c>
      <c r="I27" s="41">
        <f t="shared" si="1"/>
        <v>0</v>
      </c>
      <c r="J27" s="42"/>
    </row>
    <row r="28" spans="1:10" s="1" customFormat="1" ht="144">
      <c r="A28" s="32">
        <f t="shared" si="2"/>
        <v>17</v>
      </c>
      <c r="B28" s="109">
        <v>41275</v>
      </c>
      <c r="C28" s="36" t="s">
        <v>403</v>
      </c>
      <c r="D28" s="37" t="s">
        <v>300</v>
      </c>
      <c r="E28" s="38">
        <v>1</v>
      </c>
      <c r="F28" s="274"/>
      <c r="G28" s="39">
        <f t="shared" si="0"/>
        <v>0</v>
      </c>
      <c r="H28" s="40">
        <v>0</v>
      </c>
      <c r="I28" s="41">
        <f t="shared" si="1"/>
        <v>0</v>
      </c>
      <c r="J28" s="42"/>
    </row>
    <row r="29" spans="1:10" s="1" customFormat="1" ht="96">
      <c r="A29" s="32">
        <f t="shared" si="2"/>
        <v>18</v>
      </c>
      <c r="B29" s="109">
        <v>41640</v>
      </c>
      <c r="C29" s="36" t="s">
        <v>404</v>
      </c>
      <c r="D29" s="37" t="s">
        <v>300</v>
      </c>
      <c r="E29" s="38">
        <v>1</v>
      </c>
      <c r="F29" s="274"/>
      <c r="G29" s="39">
        <f t="shared" si="0"/>
        <v>0</v>
      </c>
      <c r="H29" s="40">
        <v>0</v>
      </c>
      <c r="I29" s="41">
        <f t="shared" si="1"/>
        <v>0</v>
      </c>
      <c r="J29" s="42"/>
    </row>
    <row r="30" spans="1:10" s="1" customFormat="1" ht="76.8">
      <c r="A30" s="32">
        <f t="shared" si="2"/>
        <v>19</v>
      </c>
      <c r="B30" s="109">
        <v>42005</v>
      </c>
      <c r="C30" s="36" t="s">
        <v>405</v>
      </c>
      <c r="D30" s="37" t="s">
        <v>300</v>
      </c>
      <c r="E30" s="38">
        <v>8</v>
      </c>
      <c r="F30" s="274"/>
      <c r="G30" s="39">
        <f t="shared" si="0"/>
        <v>0</v>
      </c>
      <c r="H30" s="40">
        <v>0</v>
      </c>
      <c r="I30" s="41">
        <f t="shared" si="1"/>
        <v>0</v>
      </c>
      <c r="J30" s="42"/>
    </row>
    <row r="31" spans="1:10" s="1" customFormat="1" ht="57.6">
      <c r="A31" s="32">
        <f t="shared" si="2"/>
        <v>20</v>
      </c>
      <c r="B31" s="109">
        <v>42370</v>
      </c>
      <c r="C31" s="36" t="s">
        <v>406</v>
      </c>
      <c r="D31" s="37" t="s">
        <v>300</v>
      </c>
      <c r="E31" s="38">
        <v>1</v>
      </c>
      <c r="F31" s="274"/>
      <c r="G31" s="39">
        <f t="shared" si="0"/>
        <v>0</v>
      </c>
      <c r="H31" s="40">
        <v>0</v>
      </c>
      <c r="I31" s="41">
        <f t="shared" si="1"/>
        <v>0</v>
      </c>
      <c r="J31" s="42"/>
    </row>
    <row r="32" spans="1:10" s="1" customFormat="1" ht="86.4">
      <c r="A32" s="32">
        <f t="shared" si="2"/>
        <v>21</v>
      </c>
      <c r="B32" s="109">
        <v>42736</v>
      </c>
      <c r="C32" s="36" t="s">
        <v>407</v>
      </c>
      <c r="D32" s="37" t="s">
        <v>300</v>
      </c>
      <c r="E32" s="38">
        <v>1</v>
      </c>
      <c r="F32" s="274"/>
      <c r="G32" s="39">
        <f t="shared" si="0"/>
        <v>0</v>
      </c>
      <c r="H32" s="40">
        <v>0</v>
      </c>
      <c r="I32" s="41">
        <f t="shared" si="1"/>
        <v>0</v>
      </c>
      <c r="J32" s="42"/>
    </row>
    <row r="33" spans="1:10" s="1" customFormat="1" ht="19.2">
      <c r="A33" s="32">
        <f t="shared" si="2"/>
        <v>22</v>
      </c>
      <c r="B33" s="109">
        <v>43101</v>
      </c>
      <c r="C33" s="36" t="s">
        <v>408</v>
      </c>
      <c r="D33" s="37" t="s">
        <v>300</v>
      </c>
      <c r="E33" s="38">
        <v>1</v>
      </c>
      <c r="F33" s="274"/>
      <c r="G33" s="39">
        <f t="shared" si="0"/>
        <v>0</v>
      </c>
      <c r="H33" s="40">
        <v>0</v>
      </c>
      <c r="I33" s="41">
        <f t="shared" si="1"/>
        <v>0</v>
      </c>
      <c r="J33" s="42"/>
    </row>
    <row r="34" spans="1:10" s="1" customFormat="1" ht="67.2">
      <c r="A34" s="32">
        <f t="shared" si="2"/>
        <v>23</v>
      </c>
      <c r="B34" s="109">
        <v>43831</v>
      </c>
      <c r="C34" s="36" t="s">
        <v>409</v>
      </c>
      <c r="D34" s="37" t="s">
        <v>66</v>
      </c>
      <c r="E34" s="38">
        <v>315</v>
      </c>
      <c r="F34" s="274"/>
      <c r="G34" s="39">
        <f t="shared" si="0"/>
        <v>0</v>
      </c>
      <c r="H34" s="40">
        <v>0</v>
      </c>
      <c r="I34" s="41">
        <f t="shared" si="1"/>
        <v>0</v>
      </c>
      <c r="J34" s="42"/>
    </row>
    <row r="35" spans="1:10" s="1" customFormat="1" ht="9.6">
      <c r="A35" s="32">
        <f t="shared" si="2"/>
        <v>24</v>
      </c>
      <c r="B35" s="35" t="s">
        <v>410</v>
      </c>
      <c r="C35" s="36" t="s">
        <v>411</v>
      </c>
      <c r="D35" s="37" t="s">
        <v>66</v>
      </c>
      <c r="E35" s="38">
        <v>4</v>
      </c>
      <c r="F35" s="274"/>
      <c r="G35" s="39">
        <f t="shared" si="0"/>
        <v>0</v>
      </c>
      <c r="H35" s="40">
        <v>0</v>
      </c>
      <c r="I35" s="41">
        <f t="shared" si="1"/>
        <v>0</v>
      </c>
      <c r="J35" s="42"/>
    </row>
    <row r="36" spans="1:10" s="1" customFormat="1" ht="19.2">
      <c r="A36" s="32">
        <f t="shared" si="2"/>
        <v>25</v>
      </c>
      <c r="B36" s="35" t="s">
        <v>412</v>
      </c>
      <c r="C36" s="36" t="s">
        <v>413</v>
      </c>
      <c r="D36" s="37" t="s">
        <v>66</v>
      </c>
      <c r="E36" s="38">
        <v>44</v>
      </c>
      <c r="F36" s="274"/>
      <c r="G36" s="39">
        <f t="shared" si="0"/>
        <v>0</v>
      </c>
      <c r="H36" s="40">
        <v>0</v>
      </c>
      <c r="I36" s="41">
        <f t="shared" si="1"/>
        <v>0</v>
      </c>
      <c r="J36" s="42"/>
    </row>
    <row r="37" spans="1:10" s="1" customFormat="1" ht="38.4">
      <c r="A37" s="32">
        <f t="shared" si="2"/>
        <v>26</v>
      </c>
      <c r="B37" s="35" t="s">
        <v>414</v>
      </c>
      <c r="C37" s="36" t="s">
        <v>415</v>
      </c>
      <c r="D37" s="37" t="s">
        <v>66</v>
      </c>
      <c r="E37" s="38">
        <v>131</v>
      </c>
      <c r="F37" s="274"/>
      <c r="G37" s="39">
        <f t="shared" si="0"/>
        <v>0</v>
      </c>
      <c r="H37" s="40">
        <v>0</v>
      </c>
      <c r="I37" s="41">
        <f t="shared" si="1"/>
        <v>0</v>
      </c>
      <c r="J37" s="42"/>
    </row>
    <row r="38" spans="1:10" s="1" customFormat="1" ht="38.4">
      <c r="A38" s="32">
        <f t="shared" si="2"/>
        <v>27</v>
      </c>
      <c r="B38" s="35" t="s">
        <v>416</v>
      </c>
      <c r="C38" s="36" t="s">
        <v>417</v>
      </c>
      <c r="D38" s="37" t="s">
        <v>66</v>
      </c>
      <c r="E38" s="38">
        <v>83</v>
      </c>
      <c r="F38" s="274"/>
      <c r="G38" s="39">
        <f t="shared" si="0"/>
        <v>0</v>
      </c>
      <c r="H38" s="40">
        <v>0</v>
      </c>
      <c r="I38" s="41">
        <f t="shared" si="1"/>
        <v>0</v>
      </c>
      <c r="J38" s="42"/>
    </row>
    <row r="39" spans="1:10" s="1" customFormat="1" ht="19.2">
      <c r="A39" s="32">
        <f t="shared" si="2"/>
        <v>28</v>
      </c>
      <c r="B39" s="35" t="s">
        <v>418</v>
      </c>
      <c r="C39" s="36" t="s">
        <v>419</v>
      </c>
      <c r="D39" s="37" t="s">
        <v>123</v>
      </c>
      <c r="E39" s="38">
        <v>135</v>
      </c>
      <c r="F39" s="274"/>
      <c r="G39" s="39">
        <f t="shared" si="0"/>
        <v>0</v>
      </c>
      <c r="H39" s="40">
        <v>0</v>
      </c>
      <c r="I39" s="41">
        <f t="shared" si="1"/>
        <v>0</v>
      </c>
      <c r="J39" s="42"/>
    </row>
    <row r="40" spans="1:10" s="1" customFormat="1" ht="67.2">
      <c r="A40" s="32">
        <f t="shared" si="2"/>
        <v>29</v>
      </c>
      <c r="B40" s="35" t="s">
        <v>420</v>
      </c>
      <c r="C40" s="36" t="s">
        <v>421</v>
      </c>
      <c r="D40" s="37" t="s">
        <v>123</v>
      </c>
      <c r="E40" s="38">
        <v>180</v>
      </c>
      <c r="F40" s="274"/>
      <c r="G40" s="39">
        <f t="shared" si="0"/>
        <v>0</v>
      </c>
      <c r="H40" s="40">
        <v>0</v>
      </c>
      <c r="I40" s="41">
        <f t="shared" si="1"/>
        <v>0</v>
      </c>
      <c r="J40" s="42"/>
    </row>
    <row r="41" spans="1:10" s="1" customFormat="1" ht="9.6">
      <c r="A41" s="32">
        <f t="shared" si="2"/>
        <v>30</v>
      </c>
      <c r="B41" s="35"/>
      <c r="C41" s="36" t="s">
        <v>422</v>
      </c>
      <c r="D41" s="37" t="s">
        <v>300</v>
      </c>
      <c r="E41" s="38">
        <v>1</v>
      </c>
      <c r="F41" s="274"/>
      <c r="G41" s="39">
        <f t="shared" si="0"/>
        <v>0</v>
      </c>
      <c r="H41" s="40">
        <v>0</v>
      </c>
      <c r="I41" s="41">
        <f t="shared" si="1"/>
        <v>0</v>
      </c>
      <c r="J41" s="42"/>
    </row>
    <row r="42" spans="1:10" s="1" customFormat="1" ht="19.2">
      <c r="A42" s="32">
        <f t="shared" si="2"/>
        <v>31</v>
      </c>
      <c r="B42" s="35"/>
      <c r="C42" s="36" t="s">
        <v>423</v>
      </c>
      <c r="D42" s="37" t="s">
        <v>300</v>
      </c>
      <c r="E42" s="38">
        <v>1</v>
      </c>
      <c r="F42" s="274"/>
      <c r="G42" s="39">
        <f t="shared" si="0"/>
        <v>0</v>
      </c>
      <c r="H42" s="40">
        <v>0</v>
      </c>
      <c r="I42" s="41">
        <f t="shared" si="1"/>
        <v>0</v>
      </c>
      <c r="J42" s="42"/>
    </row>
    <row r="43" spans="1:10" s="1" customFormat="1" ht="9.6">
      <c r="A43" s="32">
        <f t="shared" si="2"/>
        <v>32</v>
      </c>
      <c r="B43" s="35"/>
      <c r="C43" s="36" t="s">
        <v>424</v>
      </c>
      <c r="D43" s="37" t="s">
        <v>300</v>
      </c>
      <c r="E43" s="38">
        <v>1</v>
      </c>
      <c r="F43" s="274"/>
      <c r="G43" s="39">
        <f t="shared" si="0"/>
        <v>0</v>
      </c>
      <c r="H43" s="40">
        <v>0</v>
      </c>
      <c r="I43" s="41">
        <f t="shared" si="1"/>
        <v>0</v>
      </c>
      <c r="J43" s="42"/>
    </row>
    <row r="44" spans="1:10" s="1" customFormat="1" ht="9.6">
      <c r="A44" s="32">
        <f t="shared" si="2"/>
        <v>33</v>
      </c>
      <c r="B44" s="35"/>
      <c r="C44" s="36" t="s">
        <v>425</v>
      </c>
      <c r="D44" s="37" t="s">
        <v>300</v>
      </c>
      <c r="E44" s="38">
        <v>1</v>
      </c>
      <c r="F44" s="274"/>
      <c r="G44" s="39">
        <f t="shared" si="0"/>
        <v>0</v>
      </c>
      <c r="H44" s="40">
        <v>0</v>
      </c>
      <c r="I44" s="41">
        <f t="shared" si="1"/>
        <v>0</v>
      </c>
      <c r="J44" s="42"/>
    </row>
    <row r="45" spans="1:10" s="1" customFormat="1" ht="9.6">
      <c r="A45" s="32">
        <f t="shared" si="2"/>
        <v>34</v>
      </c>
      <c r="B45" s="35"/>
      <c r="C45" s="36" t="s">
        <v>426</v>
      </c>
      <c r="D45" s="37" t="s">
        <v>300</v>
      </c>
      <c r="E45" s="38">
        <v>1</v>
      </c>
      <c r="F45" s="274"/>
      <c r="G45" s="39">
        <f t="shared" si="0"/>
        <v>0</v>
      </c>
      <c r="H45" s="40">
        <v>0</v>
      </c>
      <c r="I45" s="41">
        <f t="shared" si="1"/>
        <v>0</v>
      </c>
      <c r="J45" s="42"/>
    </row>
    <row r="46" spans="1:10" s="1" customFormat="1" ht="9.6">
      <c r="A46" s="32">
        <f t="shared" si="2"/>
        <v>35</v>
      </c>
      <c r="B46" s="35"/>
      <c r="C46" s="36" t="s">
        <v>427</v>
      </c>
      <c r="D46" s="37" t="s">
        <v>300</v>
      </c>
      <c r="E46" s="38">
        <v>1</v>
      </c>
      <c r="F46" s="274"/>
      <c r="G46" s="39">
        <f t="shared" si="0"/>
        <v>0</v>
      </c>
      <c r="H46" s="40">
        <v>0</v>
      </c>
      <c r="I46" s="41">
        <f t="shared" si="1"/>
        <v>0</v>
      </c>
      <c r="J46" s="42"/>
    </row>
    <row r="47" spans="1:10" s="1" customFormat="1" ht="9.6">
      <c r="A47" s="32">
        <f t="shared" si="2"/>
        <v>36</v>
      </c>
      <c r="B47" s="35"/>
      <c r="C47" s="36" t="s">
        <v>428</v>
      </c>
      <c r="D47" s="37" t="s">
        <v>300</v>
      </c>
      <c r="E47" s="38">
        <v>1</v>
      </c>
      <c r="F47" s="274"/>
      <c r="G47" s="39">
        <f t="shared" si="0"/>
        <v>0</v>
      </c>
      <c r="H47" s="40">
        <v>0</v>
      </c>
      <c r="I47" s="41">
        <f t="shared" si="1"/>
        <v>0</v>
      </c>
      <c r="J47" s="42"/>
    </row>
    <row r="48" spans="1:10" s="1" customFormat="1" ht="9.6">
      <c r="A48" s="32">
        <f t="shared" si="2"/>
        <v>37</v>
      </c>
      <c r="B48" s="35"/>
      <c r="C48" s="36" t="s">
        <v>429</v>
      </c>
      <c r="D48" s="37" t="s">
        <v>300</v>
      </c>
      <c r="E48" s="38">
        <v>1</v>
      </c>
      <c r="F48" s="274"/>
      <c r="G48" s="39">
        <f t="shared" si="0"/>
        <v>0</v>
      </c>
      <c r="H48" s="40">
        <v>0</v>
      </c>
      <c r="I48" s="41">
        <f t="shared" si="1"/>
        <v>0</v>
      </c>
      <c r="J48" s="42"/>
    </row>
    <row r="49" spans="1:10" s="1" customFormat="1" ht="9.6">
      <c r="A49" s="32">
        <f t="shared" si="2"/>
        <v>38</v>
      </c>
      <c r="B49" s="35"/>
      <c r="C49" s="36" t="s">
        <v>430</v>
      </c>
      <c r="D49" s="37" t="s">
        <v>300</v>
      </c>
      <c r="E49" s="38">
        <v>1</v>
      </c>
      <c r="F49" s="274"/>
      <c r="G49" s="39">
        <f t="shared" si="0"/>
        <v>0</v>
      </c>
      <c r="H49" s="40">
        <v>0</v>
      </c>
      <c r="I49" s="41">
        <f t="shared" si="1"/>
        <v>0</v>
      </c>
      <c r="J49" s="42"/>
    </row>
    <row r="50" spans="1:10" s="1" customFormat="1" ht="9.6">
      <c r="A50" s="32">
        <f t="shared" si="2"/>
        <v>39</v>
      </c>
      <c r="B50" s="35"/>
      <c r="C50" s="36" t="s">
        <v>431</v>
      </c>
      <c r="D50" s="37" t="s">
        <v>300</v>
      </c>
      <c r="E50" s="38">
        <v>1</v>
      </c>
      <c r="F50" s="274"/>
      <c r="G50" s="39">
        <f t="shared" si="0"/>
        <v>0</v>
      </c>
      <c r="H50" s="40">
        <v>0</v>
      </c>
      <c r="I50" s="41">
        <f t="shared" si="1"/>
        <v>0</v>
      </c>
      <c r="J50" s="42"/>
    </row>
    <row r="51" spans="1:10" s="1" customFormat="1" ht="9.6">
      <c r="A51" s="32">
        <f t="shared" si="2"/>
        <v>40</v>
      </c>
      <c r="B51" s="35"/>
      <c r="C51" s="36"/>
      <c r="D51" s="37"/>
      <c r="E51" s="33"/>
      <c r="F51" s="274"/>
      <c r="G51" s="39">
        <f t="shared" si="0"/>
        <v>0</v>
      </c>
      <c r="H51" s="40">
        <v>0</v>
      </c>
      <c r="I51" s="41">
        <f t="shared" si="1"/>
        <v>0</v>
      </c>
      <c r="J51" s="42"/>
    </row>
    <row r="52" spans="1:10" s="1" customFormat="1" ht="9.6">
      <c r="A52" s="32">
        <f t="shared" si="2"/>
        <v>41</v>
      </c>
      <c r="B52" s="35"/>
      <c r="C52" s="36"/>
      <c r="D52" s="37"/>
      <c r="E52" s="33"/>
      <c r="F52" s="274"/>
      <c r="G52" s="39">
        <f t="shared" si="0"/>
        <v>0</v>
      </c>
      <c r="H52" s="40">
        <v>0</v>
      </c>
      <c r="I52" s="41">
        <f t="shared" si="1"/>
        <v>0</v>
      </c>
      <c r="J52" s="42"/>
    </row>
    <row r="53" spans="1:10" s="17" customFormat="1" ht="10.8" thickBot="1">
      <c r="A53" s="49"/>
      <c r="B53" s="51" t="s">
        <v>432</v>
      </c>
      <c r="C53" s="52" t="s">
        <v>433</v>
      </c>
      <c r="D53" s="50"/>
      <c r="E53" s="50"/>
      <c r="F53" s="53"/>
      <c r="G53" s="65">
        <f>SUM(G12:G52)</f>
        <v>0</v>
      </c>
      <c r="H53" s="54"/>
      <c r="I53" s="66">
        <f>SUM(I12:I52)</f>
        <v>0</v>
      </c>
      <c r="J53" s="55"/>
    </row>
    <row r="54" spans="1:10" ht="13.8" thickBot="1">
      <c r="A54" s="67"/>
      <c r="B54" s="67"/>
      <c r="C54" s="67"/>
      <c r="D54" s="67"/>
      <c r="E54" s="67"/>
      <c r="F54" s="67"/>
      <c r="G54" s="67"/>
      <c r="H54" s="67"/>
      <c r="I54" s="67"/>
      <c r="J54" s="67"/>
    </row>
    <row r="55" spans="1:10" s="17" customFormat="1" ht="13.8" thickBot="1">
      <c r="A55" s="68"/>
      <c r="B55" s="69"/>
      <c r="C55" s="71" t="s">
        <v>173</v>
      </c>
      <c r="D55" s="70"/>
      <c r="E55" s="70"/>
      <c r="F55" s="70"/>
      <c r="G55" s="70"/>
      <c r="H55" s="70"/>
      <c r="I55" s="256">
        <f>'KRYCÍ LIST #3'!E20</f>
        <v>0</v>
      </c>
      <c r="J55" s="168"/>
    </row>
  </sheetData>
  <sheetProtection password="CA9C" sheet="1" objects="1" scenarios="1"/>
  <mergeCells count="13">
    <mergeCell ref="H6:I7"/>
    <mergeCell ref="J6:J8"/>
    <mergeCell ref="I55:J55"/>
    <mergeCell ref="A1:H1"/>
    <mergeCell ref="I1:J1"/>
    <mergeCell ref="A2:H2"/>
    <mergeCell ref="I2:J2"/>
    <mergeCell ref="A4:J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12.xml><?xml version="1.0" encoding="utf-8"?>
<worksheet xmlns="http://schemas.openxmlformats.org/spreadsheetml/2006/main" xmlns:r="http://schemas.openxmlformats.org/officeDocument/2006/relationships">
  <dimension ref="A1:M41"/>
  <sheetViews>
    <sheetView topLeftCell="A7" workbookViewId="0">
      <selection activeCell="F30" sqref="F30:G31"/>
    </sheetView>
  </sheetViews>
  <sheetFormatPr defaultRowHeight="13.2"/>
  <cols>
    <col min="1" max="1" width="2.109375" customWidth="1"/>
    <col min="2" max="2" width="4.5546875" customWidth="1"/>
    <col min="3" max="3" width="4.33203125" customWidth="1"/>
    <col min="4" max="4" width="6.6640625" customWidth="1"/>
    <col min="5" max="5" width="6.44140625" customWidth="1"/>
    <col min="6" max="6" width="9.5546875" customWidth="1"/>
    <col min="7" max="7" width="12.33203125" customWidth="1"/>
    <col min="8" max="8" width="6.44140625" customWidth="1"/>
    <col min="9" max="9" width="2.44140625" customWidth="1"/>
    <col min="10" max="10" width="5" customWidth="1"/>
    <col min="11" max="11" width="11.88671875" customWidth="1"/>
    <col min="12" max="12" width="2.33203125" customWidth="1"/>
    <col min="13" max="13" width="13.5546875" customWidth="1"/>
  </cols>
  <sheetData>
    <row r="1" spans="1:13" ht="18.45" customHeight="1">
      <c r="A1" s="247" t="s">
        <v>181</v>
      </c>
      <c r="B1" s="139"/>
      <c r="C1" s="139"/>
      <c r="D1" s="139"/>
      <c r="E1" s="139"/>
      <c r="F1" s="139"/>
      <c r="G1" s="139"/>
      <c r="H1" s="139"/>
      <c r="I1" s="139"/>
      <c r="J1" s="139"/>
      <c r="K1" s="139"/>
      <c r="L1" s="139"/>
      <c r="M1" s="139"/>
    </row>
    <row r="2" spans="1:13" ht="10.050000000000001" customHeight="1" thickBot="1">
      <c r="A2" s="163"/>
      <c r="B2" s="163"/>
      <c r="C2" s="163"/>
      <c r="D2" s="163"/>
      <c r="E2" s="163"/>
      <c r="F2" s="163"/>
      <c r="G2" s="163"/>
      <c r="H2" s="163"/>
      <c r="I2" s="163"/>
      <c r="J2" s="163"/>
      <c r="K2" s="163"/>
      <c r="L2" s="163"/>
      <c r="M2" s="163"/>
    </row>
    <row r="3" spans="1:13" ht="13.05" customHeight="1">
      <c r="A3" s="248" t="s">
        <v>182</v>
      </c>
      <c r="B3" s="178"/>
      <c r="C3" s="178"/>
      <c r="D3" s="179"/>
      <c r="E3" s="249" t="s">
        <v>183</v>
      </c>
      <c r="F3" s="178"/>
      <c r="G3" s="178"/>
      <c r="H3" s="178"/>
      <c r="I3" s="178"/>
      <c r="J3" s="179"/>
      <c r="K3" s="249" t="s">
        <v>184</v>
      </c>
      <c r="L3" s="179"/>
      <c r="M3" s="85" t="s">
        <v>185</v>
      </c>
    </row>
    <row r="4" spans="1:13" ht="13.2" customHeight="1">
      <c r="A4" s="245" t="s">
        <v>367</v>
      </c>
      <c r="B4" s="142"/>
      <c r="C4" s="142"/>
      <c r="D4" s="143"/>
      <c r="E4" s="246" t="s">
        <v>368</v>
      </c>
      <c r="F4" s="182"/>
      <c r="G4" s="182"/>
      <c r="H4" s="182"/>
      <c r="I4" s="182"/>
      <c r="J4" s="183"/>
      <c r="K4" s="184" t="s">
        <v>188</v>
      </c>
      <c r="L4" s="143"/>
      <c r="M4" s="86" t="s">
        <v>189</v>
      </c>
    </row>
    <row r="5" spans="1:13" ht="13.05" customHeight="1">
      <c r="A5" s="243" t="s">
        <v>190</v>
      </c>
      <c r="B5" s="136"/>
      <c r="C5" s="136"/>
      <c r="D5" s="137"/>
      <c r="E5" s="237" t="s">
        <v>191</v>
      </c>
      <c r="F5" s="136"/>
      <c r="G5" s="136"/>
      <c r="H5" s="136"/>
      <c r="I5" s="136"/>
      <c r="J5" s="137"/>
      <c r="K5" s="237" t="s">
        <v>192</v>
      </c>
      <c r="L5" s="137"/>
      <c r="M5" s="87" t="s">
        <v>193</v>
      </c>
    </row>
    <row r="6" spans="1:13" ht="13.2" customHeight="1">
      <c r="A6" s="245" t="s">
        <v>188</v>
      </c>
      <c r="B6" s="142"/>
      <c r="C6" s="142"/>
      <c r="D6" s="143"/>
      <c r="E6" s="246" t="s">
        <v>194</v>
      </c>
      <c r="F6" s="182"/>
      <c r="G6" s="182"/>
      <c r="H6" s="182"/>
      <c r="I6" s="182"/>
      <c r="J6" s="183"/>
      <c r="K6" s="184" t="s">
        <v>188</v>
      </c>
      <c r="L6" s="143"/>
      <c r="M6" s="86" t="s">
        <v>188</v>
      </c>
    </row>
    <row r="7" spans="1:13" s="3" customFormat="1" ht="13.05" customHeight="1">
      <c r="A7" s="242" t="s">
        <v>195</v>
      </c>
      <c r="B7" s="229"/>
      <c r="C7" s="229"/>
      <c r="D7" s="244" t="s">
        <v>199</v>
      </c>
      <c r="E7" s="229"/>
      <c r="F7" s="229"/>
      <c r="G7" s="231"/>
      <c r="H7" s="235" t="s">
        <v>202</v>
      </c>
      <c r="I7" s="229"/>
      <c r="J7" s="229"/>
      <c r="K7" s="229"/>
      <c r="L7" s="229"/>
      <c r="M7" s="88"/>
    </row>
    <row r="8" spans="1:13" s="3" customFormat="1" ht="13.05" customHeight="1">
      <c r="A8" s="242" t="s">
        <v>196</v>
      </c>
      <c r="B8" s="229"/>
      <c r="C8" s="229"/>
      <c r="D8" s="244" t="s">
        <v>200</v>
      </c>
      <c r="E8" s="229"/>
      <c r="F8" s="229"/>
      <c r="G8" s="231"/>
      <c r="H8" s="235" t="s">
        <v>203</v>
      </c>
      <c r="I8" s="229"/>
      <c r="J8" s="229"/>
      <c r="K8" s="229"/>
      <c r="L8" s="229"/>
      <c r="M8" s="89" t="str">
        <f>IF(M7=0,"",E28/M7)</f>
        <v/>
      </c>
    </row>
    <row r="9" spans="1:13" ht="13.05" customHeight="1">
      <c r="A9" s="242" t="s">
        <v>197</v>
      </c>
      <c r="B9" s="152"/>
      <c r="C9" s="152"/>
      <c r="D9" s="244" t="s">
        <v>188</v>
      </c>
      <c r="E9" s="152"/>
      <c r="F9" s="152"/>
      <c r="G9" s="154"/>
      <c r="H9" s="235" t="s">
        <v>204</v>
      </c>
      <c r="I9" s="152"/>
      <c r="J9" s="152"/>
      <c r="K9" s="239" t="s">
        <v>188</v>
      </c>
      <c r="L9" s="152"/>
      <c r="M9" s="156"/>
    </row>
    <row r="10" spans="1:13" s="3" customFormat="1" ht="13.05" customHeight="1">
      <c r="A10" s="243" t="s">
        <v>198</v>
      </c>
      <c r="B10" s="238"/>
      <c r="C10" s="238"/>
      <c r="D10" s="240" t="s">
        <v>201</v>
      </c>
      <c r="E10" s="238"/>
      <c r="F10" s="238"/>
      <c r="G10" s="144"/>
      <c r="H10" s="237" t="s">
        <v>205</v>
      </c>
      <c r="I10" s="238"/>
      <c r="J10" s="240" t="s">
        <v>188</v>
      </c>
      <c r="K10" s="136"/>
      <c r="L10" s="136"/>
      <c r="M10" s="162"/>
    </row>
    <row r="11" spans="1:13" ht="13.05" customHeight="1" thickBot="1">
      <c r="A11" s="236" t="s">
        <v>188</v>
      </c>
      <c r="B11" s="163"/>
      <c r="C11" s="163"/>
      <c r="D11" s="163"/>
      <c r="E11" s="163"/>
      <c r="F11" s="163"/>
      <c r="G11" s="164"/>
      <c r="H11" s="241" t="s">
        <v>188</v>
      </c>
      <c r="I11" s="163"/>
      <c r="J11" s="163"/>
      <c r="K11" s="163"/>
      <c r="L11" s="163"/>
      <c r="M11" s="166"/>
    </row>
    <row r="12" spans="1:13" ht="28.5" customHeight="1" thickBot="1">
      <c r="A12" s="167" t="s">
        <v>206</v>
      </c>
      <c r="B12" s="149"/>
      <c r="C12" s="149"/>
      <c r="D12" s="149"/>
      <c r="E12" s="149"/>
      <c r="F12" s="149"/>
      <c r="G12" s="149"/>
      <c r="H12" s="149"/>
      <c r="I12" s="149"/>
      <c r="J12" s="149"/>
      <c r="K12" s="149"/>
      <c r="L12" s="149"/>
      <c r="M12" s="168"/>
    </row>
    <row r="13" spans="1:13" ht="13.05" customHeight="1">
      <c r="A13" s="225" t="s">
        <v>207</v>
      </c>
      <c r="B13" s="170"/>
      <c r="C13" s="170"/>
      <c r="D13" s="170"/>
      <c r="E13" s="170"/>
      <c r="F13" s="170"/>
      <c r="G13" s="225" t="s">
        <v>208</v>
      </c>
      <c r="H13" s="170"/>
      <c r="I13" s="170"/>
      <c r="J13" s="170"/>
      <c r="K13" s="170"/>
      <c r="L13" s="170"/>
      <c r="M13" s="232"/>
    </row>
    <row r="14" spans="1:13" s="3" customFormat="1" ht="13.05" customHeight="1">
      <c r="A14" s="233"/>
      <c r="B14" s="235" t="s">
        <v>209</v>
      </c>
      <c r="C14" s="229"/>
      <c r="D14" s="231"/>
      <c r="E14" s="153"/>
      <c r="F14" s="229"/>
      <c r="G14" s="151" t="s">
        <v>224</v>
      </c>
      <c r="H14" s="218"/>
      <c r="I14" s="218"/>
      <c r="J14" s="219"/>
      <c r="K14" s="268"/>
      <c r="L14" s="92" t="s">
        <v>225</v>
      </c>
      <c r="M14" s="96">
        <f>E20*K14/100</f>
        <v>0</v>
      </c>
    </row>
    <row r="15" spans="1:13" s="3" customFormat="1" ht="13.05" customHeight="1">
      <c r="A15" s="234"/>
      <c r="B15" s="235" t="s">
        <v>210</v>
      </c>
      <c r="C15" s="229"/>
      <c r="D15" s="231"/>
      <c r="E15" s="153"/>
      <c r="F15" s="229"/>
      <c r="G15" s="151" t="s">
        <v>226</v>
      </c>
      <c r="H15" s="218"/>
      <c r="I15" s="218"/>
      <c r="J15" s="219"/>
      <c r="K15" s="268"/>
      <c r="L15" s="92" t="s">
        <v>225</v>
      </c>
      <c r="M15" s="96">
        <f>E20*K15/100</f>
        <v>0</v>
      </c>
    </row>
    <row r="16" spans="1:13" s="3" customFormat="1" ht="13.05" customHeight="1">
      <c r="A16" s="95" t="s">
        <v>211</v>
      </c>
      <c r="B16" s="230" t="s">
        <v>212</v>
      </c>
      <c r="C16" s="229"/>
      <c r="D16" s="231"/>
      <c r="E16" s="153">
        <f>'REKAPITULACE #4'!C14</f>
        <v>0</v>
      </c>
      <c r="F16" s="229"/>
      <c r="G16" s="151" t="s">
        <v>227</v>
      </c>
      <c r="H16" s="218"/>
      <c r="I16" s="218"/>
      <c r="J16" s="219"/>
      <c r="K16" s="268"/>
      <c r="L16" s="92" t="s">
        <v>225</v>
      </c>
      <c r="M16" s="96">
        <f>E20*K16/100</f>
        <v>0</v>
      </c>
    </row>
    <row r="17" spans="1:13" s="3" customFormat="1" ht="13.05" customHeight="1">
      <c r="A17" s="95" t="s">
        <v>213</v>
      </c>
      <c r="B17" s="230" t="s">
        <v>214</v>
      </c>
      <c r="C17" s="229"/>
      <c r="D17" s="231"/>
      <c r="E17" s="153">
        <f>'REKAPITULACE #4'!C18</f>
        <v>0</v>
      </c>
      <c r="F17" s="229"/>
      <c r="G17" s="151" t="s">
        <v>228</v>
      </c>
      <c r="H17" s="218"/>
      <c r="I17" s="218"/>
      <c r="J17" s="219"/>
      <c r="K17" s="268"/>
      <c r="L17" s="92" t="s">
        <v>225</v>
      </c>
      <c r="M17" s="96">
        <f>E20*K17/100</f>
        <v>0</v>
      </c>
    </row>
    <row r="18" spans="1:13" s="3" customFormat="1" ht="13.05" customHeight="1">
      <c r="A18" s="95" t="s">
        <v>215</v>
      </c>
      <c r="B18" s="230" t="s">
        <v>216</v>
      </c>
      <c r="C18" s="229"/>
      <c r="D18" s="231"/>
      <c r="E18" s="153">
        <f>'REKAPITULACE #4'!C22</f>
        <v>0</v>
      </c>
      <c r="F18" s="229"/>
      <c r="G18" s="151" t="s">
        <v>229</v>
      </c>
      <c r="H18" s="218"/>
      <c r="I18" s="218"/>
      <c r="J18" s="219"/>
      <c r="K18" s="268"/>
      <c r="L18" s="92" t="s">
        <v>225</v>
      </c>
      <c r="M18" s="96">
        <f>E20*K18/100</f>
        <v>0</v>
      </c>
    </row>
    <row r="19" spans="1:13" s="3" customFormat="1" ht="13.05" customHeight="1">
      <c r="A19" s="95" t="s">
        <v>217</v>
      </c>
      <c r="B19" s="230" t="s">
        <v>218</v>
      </c>
      <c r="C19" s="229"/>
      <c r="D19" s="231"/>
      <c r="E19" s="153">
        <v>0</v>
      </c>
      <c r="F19" s="229"/>
      <c r="G19" s="151" t="s">
        <v>369</v>
      </c>
      <c r="H19" s="218"/>
      <c r="I19" s="218"/>
      <c r="J19" s="219"/>
      <c r="K19" s="268"/>
      <c r="L19" s="92" t="s">
        <v>225</v>
      </c>
      <c r="M19" s="96">
        <f>E20*K19/100</f>
        <v>0</v>
      </c>
    </row>
    <row r="20" spans="1:13" s="3" customFormat="1" ht="13.05" customHeight="1">
      <c r="A20" s="151" t="s">
        <v>219</v>
      </c>
      <c r="B20" s="218"/>
      <c r="C20" s="218"/>
      <c r="D20" s="219"/>
      <c r="E20" s="153">
        <f>SUM(E16:E19)</f>
        <v>0</v>
      </c>
      <c r="F20" s="229"/>
      <c r="G20" s="151" t="s">
        <v>370</v>
      </c>
      <c r="H20" s="218"/>
      <c r="I20" s="218"/>
      <c r="J20" s="219"/>
      <c r="K20" s="268"/>
      <c r="L20" s="92" t="s">
        <v>225</v>
      </c>
      <c r="M20" s="96">
        <f>E20*K20/100</f>
        <v>0</v>
      </c>
    </row>
    <row r="21" spans="1:13" s="3" customFormat="1" ht="13.05" customHeight="1">
      <c r="A21" s="151" t="s">
        <v>220</v>
      </c>
      <c r="B21" s="218"/>
      <c r="C21" s="218"/>
      <c r="D21" s="219"/>
      <c r="E21" s="153">
        <v>0</v>
      </c>
      <c r="F21" s="229"/>
      <c r="G21" s="151" t="s">
        <v>371</v>
      </c>
      <c r="H21" s="218"/>
      <c r="I21" s="218"/>
      <c r="J21" s="219"/>
      <c r="K21" s="268"/>
      <c r="L21" s="92" t="s">
        <v>225</v>
      </c>
      <c r="M21" s="96">
        <f>E20*K21/100</f>
        <v>0</v>
      </c>
    </row>
    <row r="22" spans="1:13" s="3" customFormat="1" ht="13.05" customHeight="1">
      <c r="A22" s="151" t="s">
        <v>221</v>
      </c>
      <c r="B22" s="218"/>
      <c r="C22" s="218"/>
      <c r="D22" s="219"/>
      <c r="E22" s="153">
        <v>0</v>
      </c>
      <c r="F22" s="229"/>
      <c r="G22" s="151" t="s">
        <v>372</v>
      </c>
      <c r="H22" s="218"/>
      <c r="I22" s="218"/>
      <c r="J22" s="219"/>
      <c r="K22" s="268"/>
      <c r="L22" s="92" t="s">
        <v>225</v>
      </c>
      <c r="M22" s="96">
        <f>E20*K22/100</f>
        <v>0</v>
      </c>
    </row>
    <row r="23" spans="1:13" s="3" customFormat="1" ht="13.05" customHeight="1" thickBot="1">
      <c r="A23" s="151" t="s">
        <v>222</v>
      </c>
      <c r="B23" s="218"/>
      <c r="C23" s="218"/>
      <c r="D23" s="219"/>
      <c r="E23" s="153">
        <v>0</v>
      </c>
      <c r="F23" s="229"/>
      <c r="G23" s="160"/>
      <c r="H23" s="161"/>
      <c r="I23" s="161"/>
      <c r="J23" s="217"/>
      <c r="K23" s="93"/>
      <c r="L23" s="94" t="s">
        <v>225</v>
      </c>
      <c r="M23" s="97">
        <f>E20*K23/100</f>
        <v>0</v>
      </c>
    </row>
    <row r="24" spans="1:13" s="3" customFormat="1" ht="13.05" customHeight="1">
      <c r="A24" s="151" t="s">
        <v>223</v>
      </c>
      <c r="B24" s="218"/>
      <c r="C24" s="218"/>
      <c r="D24" s="218"/>
      <c r="E24" s="153">
        <f>SUM(E20:E23)</f>
        <v>0</v>
      </c>
      <c r="F24" s="229"/>
      <c r="G24" s="225" t="s">
        <v>230</v>
      </c>
      <c r="H24" s="170"/>
      <c r="I24" s="170"/>
      <c r="J24" s="170"/>
      <c r="K24" s="170"/>
      <c r="L24" s="170"/>
      <c r="M24" s="226"/>
    </row>
    <row r="25" spans="1:13" s="3" customFormat="1" ht="13.05" customHeight="1">
      <c r="A25" s="151" t="s">
        <v>232</v>
      </c>
      <c r="B25" s="218"/>
      <c r="C25" s="218"/>
      <c r="D25" s="219"/>
      <c r="E25" s="153">
        <f>SUM(M14:M23)</f>
        <v>0</v>
      </c>
      <c r="F25" s="152"/>
      <c r="G25" s="279"/>
      <c r="H25" s="280"/>
      <c r="I25" s="280"/>
      <c r="J25" s="281"/>
      <c r="K25" s="91"/>
      <c r="L25" s="92" t="s">
        <v>225</v>
      </c>
      <c r="M25" s="269">
        <f>E20*K25/100</f>
        <v>0</v>
      </c>
    </row>
    <row r="26" spans="1:13" s="3" customFormat="1" ht="13.05" customHeight="1" thickBot="1">
      <c r="A26" s="151" t="s">
        <v>233</v>
      </c>
      <c r="B26" s="218"/>
      <c r="C26" s="218"/>
      <c r="D26" s="219"/>
      <c r="E26" s="153">
        <f>SUM(M25:M26)</f>
        <v>0</v>
      </c>
      <c r="F26" s="152"/>
      <c r="G26" s="282"/>
      <c r="H26" s="264"/>
      <c r="I26" s="264"/>
      <c r="J26" s="283"/>
      <c r="K26" s="93"/>
      <c r="L26" s="94" t="s">
        <v>225</v>
      </c>
      <c r="M26" s="270">
        <f>E20*K26/100</f>
        <v>0</v>
      </c>
    </row>
    <row r="27" spans="1:13" s="3" customFormat="1" ht="13.05" customHeight="1" thickBot="1">
      <c r="A27" s="160" t="s">
        <v>234</v>
      </c>
      <c r="B27" s="161"/>
      <c r="C27" s="161"/>
      <c r="D27" s="217"/>
      <c r="E27" s="220">
        <f>SUM(M28:M28)</f>
        <v>0</v>
      </c>
      <c r="F27" s="136"/>
      <c r="G27" s="225" t="s">
        <v>231</v>
      </c>
      <c r="H27" s="227"/>
      <c r="I27" s="227"/>
      <c r="J27" s="227"/>
      <c r="K27" s="227"/>
      <c r="L27" s="227"/>
      <c r="M27" s="228"/>
    </row>
    <row r="28" spans="1:13" s="3" customFormat="1" ht="13.05" customHeight="1" thickBot="1">
      <c r="A28" s="221" t="s">
        <v>235</v>
      </c>
      <c r="B28" s="222"/>
      <c r="C28" s="222"/>
      <c r="D28" s="223"/>
      <c r="E28" s="224">
        <f>SUM(E24:E27)</f>
        <v>0</v>
      </c>
      <c r="F28" s="178"/>
      <c r="G28" s="160"/>
      <c r="H28" s="161"/>
      <c r="I28" s="161"/>
      <c r="J28" s="217"/>
      <c r="K28" s="93"/>
      <c r="L28" s="94" t="s">
        <v>225</v>
      </c>
      <c r="M28" s="97">
        <f>E20*K28/100</f>
        <v>0</v>
      </c>
    </row>
    <row r="29" spans="1:13" s="4" customFormat="1" ht="13.05" customHeight="1">
      <c r="A29" s="210" t="s">
        <v>236</v>
      </c>
      <c r="B29" s="211"/>
      <c r="C29" s="211"/>
      <c r="D29" s="212"/>
      <c r="E29" s="213" t="s">
        <v>237</v>
      </c>
      <c r="F29" s="211"/>
      <c r="G29" s="212"/>
      <c r="H29" s="213" t="s">
        <v>238</v>
      </c>
      <c r="I29" s="211"/>
      <c r="J29" s="211"/>
      <c r="K29" s="211"/>
      <c r="L29" s="211"/>
      <c r="M29" s="214"/>
    </row>
    <row r="30" spans="1:13" s="3" customFormat="1" ht="13.05" customHeight="1">
      <c r="A30" s="215" t="s">
        <v>188</v>
      </c>
      <c r="B30" s="136"/>
      <c r="C30" s="136"/>
      <c r="D30" s="137"/>
      <c r="E30" s="98" t="s">
        <v>239</v>
      </c>
      <c r="F30" s="264"/>
      <c r="G30" s="265"/>
      <c r="H30" s="98" t="s">
        <v>239</v>
      </c>
      <c r="I30" s="161"/>
      <c r="J30" s="136"/>
      <c r="K30" s="136"/>
      <c r="L30" s="136"/>
      <c r="M30" s="216"/>
    </row>
    <row r="31" spans="1:13" s="3" customFormat="1" ht="13.05" customHeight="1">
      <c r="A31" s="202" t="s">
        <v>240</v>
      </c>
      <c r="B31" s="139"/>
      <c r="C31" s="194"/>
      <c r="D31" s="140"/>
      <c r="E31" s="98" t="s">
        <v>240</v>
      </c>
      <c r="F31" s="266"/>
      <c r="G31" s="267"/>
      <c r="H31" s="98" t="s">
        <v>240</v>
      </c>
      <c r="I31" s="194"/>
      <c r="J31" s="139"/>
      <c r="K31" s="139"/>
      <c r="L31" s="139"/>
      <c r="M31" s="203"/>
    </row>
    <row r="32" spans="1:13" s="3" customFormat="1" ht="13.05" customHeight="1">
      <c r="A32" s="202"/>
      <c r="B32" s="139"/>
      <c r="C32" s="139"/>
      <c r="D32" s="140"/>
      <c r="E32" s="207" t="s">
        <v>241</v>
      </c>
      <c r="F32" s="139"/>
      <c r="G32" s="140"/>
      <c r="H32" s="207" t="s">
        <v>241</v>
      </c>
      <c r="I32" s="139"/>
      <c r="J32" s="139"/>
      <c r="K32" s="139"/>
      <c r="L32" s="139"/>
      <c r="M32" s="203"/>
    </row>
    <row r="33" spans="1:13">
      <c r="A33" s="204"/>
      <c r="B33" s="205"/>
      <c r="C33" s="205"/>
      <c r="D33" s="206"/>
      <c r="E33" s="208"/>
      <c r="F33" s="205"/>
      <c r="G33" s="206"/>
      <c r="H33" s="208"/>
      <c r="I33" s="205"/>
      <c r="J33" s="205"/>
      <c r="K33" s="205"/>
      <c r="L33" s="205"/>
      <c r="M33" s="209"/>
    </row>
    <row r="34" spans="1:13" s="3" customFormat="1" ht="56.25" customHeight="1" thickBot="1">
      <c r="A34" s="204"/>
      <c r="B34" s="205"/>
      <c r="C34" s="205"/>
      <c r="D34" s="206"/>
      <c r="E34" s="208"/>
      <c r="F34" s="205"/>
      <c r="G34" s="206"/>
      <c r="H34" s="208"/>
      <c r="I34" s="205"/>
      <c r="J34" s="205"/>
      <c r="K34" s="205"/>
      <c r="L34" s="205"/>
      <c r="M34" s="209"/>
    </row>
    <row r="35" spans="1:13" s="3" customFormat="1" ht="13.05" customHeight="1">
      <c r="A35" s="169" t="s">
        <v>242</v>
      </c>
      <c r="B35" s="199"/>
      <c r="C35" s="199"/>
      <c r="D35" s="200"/>
      <c r="E35" s="201">
        <v>21</v>
      </c>
      <c r="F35" s="170"/>
      <c r="G35" s="100" t="s">
        <v>243</v>
      </c>
      <c r="H35" s="172">
        <f>E28-H37</f>
        <v>0</v>
      </c>
      <c r="I35" s="170"/>
      <c r="J35" s="170"/>
      <c r="K35" s="170"/>
      <c r="L35" s="170"/>
      <c r="M35" s="101" t="s">
        <v>244</v>
      </c>
    </row>
    <row r="36" spans="1:13" s="3" customFormat="1" ht="13.05" customHeight="1">
      <c r="A36" s="151" t="s">
        <v>245</v>
      </c>
      <c r="B36" s="195"/>
      <c r="C36" s="195"/>
      <c r="D36" s="196"/>
      <c r="E36" s="197">
        <v>21</v>
      </c>
      <c r="F36" s="152"/>
      <c r="G36" s="90" t="s">
        <v>243</v>
      </c>
      <c r="H36" s="153">
        <f>H35*E36/100</f>
        <v>0</v>
      </c>
      <c r="I36" s="152"/>
      <c r="J36" s="152"/>
      <c r="K36" s="152"/>
      <c r="L36" s="152"/>
      <c r="M36" s="102" t="s">
        <v>244</v>
      </c>
    </row>
    <row r="37" spans="1:13" s="3" customFormat="1" ht="13.05" customHeight="1">
      <c r="A37" s="151" t="s">
        <v>242</v>
      </c>
      <c r="B37" s="195"/>
      <c r="C37" s="195"/>
      <c r="D37" s="196"/>
      <c r="E37" s="197">
        <v>15</v>
      </c>
      <c r="F37" s="152"/>
      <c r="G37" s="90" t="s">
        <v>243</v>
      </c>
      <c r="H37" s="153">
        <v>0</v>
      </c>
      <c r="I37" s="198"/>
      <c r="J37" s="198"/>
      <c r="K37" s="198"/>
      <c r="L37" s="198"/>
      <c r="M37" s="102" t="s">
        <v>244</v>
      </c>
    </row>
    <row r="38" spans="1:13" s="3" customFormat="1" ht="13.05" customHeight="1">
      <c r="A38" s="151" t="s">
        <v>245</v>
      </c>
      <c r="B38" s="195"/>
      <c r="C38" s="195"/>
      <c r="D38" s="196"/>
      <c r="E38" s="197">
        <v>15</v>
      </c>
      <c r="F38" s="152"/>
      <c r="G38" s="90" t="s">
        <v>243</v>
      </c>
      <c r="H38" s="153">
        <f>H37*E38/100</f>
        <v>0</v>
      </c>
      <c r="I38" s="152"/>
      <c r="J38" s="152"/>
      <c r="K38" s="152"/>
      <c r="L38" s="152"/>
      <c r="M38" s="102" t="s">
        <v>244</v>
      </c>
    </row>
    <row r="39" spans="1:13" s="103" customFormat="1" ht="19.5" customHeight="1" thickBot="1">
      <c r="A39" s="191" t="s">
        <v>246</v>
      </c>
      <c r="B39" s="192"/>
      <c r="C39" s="192"/>
      <c r="D39" s="192"/>
      <c r="E39" s="192"/>
      <c r="F39" s="192"/>
      <c r="G39" s="192"/>
      <c r="H39" s="193">
        <f>SUM(H35:H38)</f>
        <v>0</v>
      </c>
      <c r="I39" s="146"/>
      <c r="J39" s="146"/>
      <c r="K39" s="146"/>
      <c r="L39" s="146"/>
      <c r="M39" s="104" t="s">
        <v>244</v>
      </c>
    </row>
    <row r="40" spans="1:13" s="3" customFormat="1" ht="13.05" customHeight="1"/>
    <row r="41" spans="1:13" s="3" customFormat="1" ht="13.05" customHeight="1">
      <c r="A41" s="194" t="s">
        <v>247</v>
      </c>
      <c r="B41" s="139"/>
      <c r="C41" s="139"/>
      <c r="D41" s="139"/>
      <c r="E41" s="139"/>
      <c r="F41" s="139"/>
      <c r="G41" s="139"/>
      <c r="H41" s="139"/>
      <c r="I41" s="139"/>
      <c r="J41" s="139"/>
      <c r="K41" s="139"/>
      <c r="L41" s="139"/>
      <c r="M41" s="139"/>
    </row>
  </sheetData>
  <sheetProtection password="CA9C" sheet="1" objects="1" scenarios="1"/>
  <mergeCells count="110">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39:G39"/>
    <mergeCell ref="H39:L39"/>
    <mergeCell ref="A41:M41"/>
    <mergeCell ref="A37:D37"/>
    <mergeCell ref="E37:F37"/>
    <mergeCell ref="H37:L37"/>
    <mergeCell ref="A38:D38"/>
    <mergeCell ref="E38:F38"/>
    <mergeCell ref="H38:L38"/>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dimension ref="A1:C24"/>
  <sheetViews>
    <sheetView workbookViewId="0">
      <selection activeCell="C6" sqref="C6"/>
    </sheetView>
  </sheetViews>
  <sheetFormatPr defaultRowHeight="13.2"/>
  <cols>
    <col min="1" max="1" width="3.88671875" customWidth="1"/>
    <col min="2" max="2" width="45.21875" customWidth="1"/>
    <col min="3" max="3" width="20.44140625" customWidth="1"/>
  </cols>
  <sheetData>
    <row r="1" spans="1:3" s="2" customFormat="1" ht="9.6">
      <c r="A1" s="250" t="s">
        <v>0</v>
      </c>
      <c r="B1" s="250"/>
      <c r="C1" s="2" t="s">
        <v>1</v>
      </c>
    </row>
    <row r="2" spans="1:3" s="2" customFormat="1" ht="9.6">
      <c r="A2" s="250" t="s">
        <v>248</v>
      </c>
      <c r="B2" s="250"/>
      <c r="C2" s="2" t="s">
        <v>3</v>
      </c>
    </row>
    <row r="3" spans="1:3" s="1" customFormat="1" ht="9.6"/>
    <row r="4" spans="1:3" s="4" customFormat="1">
      <c r="A4" s="251" t="s">
        <v>174</v>
      </c>
      <c r="B4" s="139"/>
      <c r="C4" s="139"/>
    </row>
    <row r="5" spans="1:3" s="1" customFormat="1" ht="10.199999999999999" thickBot="1"/>
    <row r="6" spans="1:3" s="1" customFormat="1" ht="9.75" customHeight="1">
      <c r="A6" s="252" t="s">
        <v>175</v>
      </c>
      <c r="B6" s="254" t="s">
        <v>176</v>
      </c>
      <c r="C6" s="72" t="s">
        <v>17</v>
      </c>
    </row>
    <row r="7" spans="1:3" s="1" customFormat="1" ht="9.75" customHeight="1" thickBot="1">
      <c r="A7" s="253"/>
      <c r="B7" s="255"/>
      <c r="C7" s="73" t="s">
        <v>177</v>
      </c>
    </row>
    <row r="8" spans="1:3" s="16" customFormat="1" ht="10.199999999999999">
      <c r="A8" s="74"/>
      <c r="B8" s="76" t="s">
        <v>249</v>
      </c>
      <c r="C8" s="75"/>
    </row>
    <row r="9" spans="1:3" s="16" customFormat="1" ht="10.199999999999999">
      <c r="A9" s="77">
        <v>1</v>
      </c>
      <c r="B9" s="28" t="s">
        <v>357</v>
      </c>
      <c r="C9" s="78">
        <f>'ROZPOČET #4'!G22</f>
        <v>0</v>
      </c>
    </row>
    <row r="10" spans="1:3" s="16" customFormat="1" ht="10.199999999999999">
      <c r="A10" s="105">
        <v>4</v>
      </c>
      <c r="B10" s="106" t="s">
        <v>358</v>
      </c>
      <c r="C10" s="107">
        <f>'ROZPOČET #4'!G25</f>
        <v>0</v>
      </c>
    </row>
    <row r="11" spans="1:3" s="16" customFormat="1" ht="10.199999999999999">
      <c r="A11" s="105">
        <v>63</v>
      </c>
      <c r="B11" s="106" t="s">
        <v>359</v>
      </c>
      <c r="C11" s="107">
        <f>'ROZPOČET #4'!G29</f>
        <v>0</v>
      </c>
    </row>
    <row r="12" spans="1:3" s="16" customFormat="1" ht="10.199999999999999">
      <c r="A12" s="105">
        <v>8</v>
      </c>
      <c r="B12" s="106" t="s">
        <v>360</v>
      </c>
      <c r="C12" s="107">
        <f>'ROZPOČET #4'!G42</f>
        <v>0</v>
      </c>
    </row>
    <row r="13" spans="1:3" s="16" customFormat="1" ht="10.199999999999999">
      <c r="A13" s="105">
        <v>96</v>
      </c>
      <c r="B13" s="106" t="s">
        <v>361</v>
      </c>
      <c r="C13" s="107">
        <f>'ROZPOČET #4'!G45</f>
        <v>0</v>
      </c>
    </row>
    <row r="14" spans="1:3" s="16" customFormat="1" ht="10.8" thickBot="1">
      <c r="A14" s="79"/>
      <c r="B14" s="80" t="s">
        <v>362</v>
      </c>
      <c r="C14" s="81">
        <f>SUM(C9:C13)</f>
        <v>0</v>
      </c>
    </row>
    <row r="15" spans="1:3" s="1" customFormat="1" ht="10.199999999999999" thickBot="1"/>
    <row r="16" spans="1:3" s="16" customFormat="1" ht="10.199999999999999">
      <c r="A16" s="74"/>
      <c r="B16" s="76" t="s">
        <v>319</v>
      </c>
      <c r="C16" s="75"/>
    </row>
    <row r="17" spans="1:3" s="16" customFormat="1" ht="10.199999999999999">
      <c r="A17" s="77">
        <v>767</v>
      </c>
      <c r="B17" s="28" t="s">
        <v>363</v>
      </c>
      <c r="C17" s="78">
        <f>'ROZPOČET #4'!G54</f>
        <v>0</v>
      </c>
    </row>
    <row r="18" spans="1:3" s="16" customFormat="1" ht="10.8" thickBot="1">
      <c r="A18" s="79"/>
      <c r="B18" s="80" t="s">
        <v>364</v>
      </c>
      <c r="C18" s="81">
        <f>SUM(C17:C17)</f>
        <v>0</v>
      </c>
    </row>
    <row r="19" spans="1:3" s="1" customFormat="1" ht="10.199999999999999" thickBot="1"/>
    <row r="20" spans="1:3" s="16" customFormat="1" ht="10.199999999999999">
      <c r="A20" s="74"/>
      <c r="B20" s="76" t="s">
        <v>325</v>
      </c>
      <c r="C20" s="75"/>
    </row>
    <row r="21" spans="1:3" s="16" customFormat="1" ht="10.199999999999999">
      <c r="A21" s="77">
        <v>720</v>
      </c>
      <c r="B21" s="28" t="s">
        <v>365</v>
      </c>
      <c r="C21" s="78">
        <f>'ROZPOČET #4'!G65+'ROZPOČET #4'!G72+'ROZPOČET #4'!G76</f>
        <v>0</v>
      </c>
    </row>
    <row r="22" spans="1:3" s="16" customFormat="1" ht="10.8" thickBot="1">
      <c r="A22" s="79"/>
      <c r="B22" s="80" t="s">
        <v>366</v>
      </c>
      <c r="C22" s="81">
        <f>SUM(C21:C21)</f>
        <v>0</v>
      </c>
    </row>
    <row r="23" spans="1:3" s="1" customFormat="1" ht="10.199999999999999" thickBot="1"/>
    <row r="24" spans="1:3" s="16" customFormat="1" ht="10.8" thickBot="1">
      <c r="A24" s="82"/>
      <c r="B24" s="83" t="s">
        <v>180</v>
      </c>
      <c r="C24" s="84">
        <f>C14+C18+C22</f>
        <v>0</v>
      </c>
    </row>
  </sheetData>
  <sheetProtection password="CA9C"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dimension ref="A1:J78"/>
  <sheetViews>
    <sheetView topLeftCell="A49" workbookViewId="0">
      <selection activeCell="F74" sqref="F74:F75"/>
    </sheetView>
  </sheetViews>
  <sheetFormatPr defaultRowHeight="13.2"/>
  <cols>
    <col min="1" max="1" width="3.77734375" customWidth="1"/>
    <col min="2" max="2" width="11.109375" customWidth="1"/>
    <col min="3" max="3" width="43.44140625" customWidth="1"/>
    <col min="4" max="4" width="4.44140625" customWidth="1"/>
    <col min="5" max="5" width="8.77734375" customWidth="1"/>
    <col min="6" max="7" width="10.6640625" customWidth="1"/>
    <col min="8" max="9" width="9.109375" customWidth="1"/>
    <col min="10" max="10" width="13.21875" customWidth="1"/>
  </cols>
  <sheetData>
    <row r="1" spans="1:10" s="2" customFormat="1" ht="9.6">
      <c r="A1" s="250" t="s">
        <v>0</v>
      </c>
      <c r="B1" s="250"/>
      <c r="C1" s="250"/>
      <c r="D1" s="250"/>
      <c r="E1" s="250"/>
      <c r="F1" s="250"/>
      <c r="G1" s="250"/>
      <c r="H1" s="250"/>
      <c r="I1" s="250" t="s">
        <v>1</v>
      </c>
      <c r="J1" s="250"/>
    </row>
    <row r="2" spans="1:10" s="2" customFormat="1" ht="9.6">
      <c r="A2" s="250" t="s">
        <v>248</v>
      </c>
      <c r="B2" s="250"/>
      <c r="C2" s="250"/>
      <c r="D2" s="250"/>
      <c r="E2" s="250"/>
      <c r="F2" s="250"/>
      <c r="G2" s="250"/>
      <c r="H2" s="250"/>
      <c r="I2" s="250" t="s">
        <v>3</v>
      </c>
      <c r="J2" s="250"/>
    </row>
    <row r="3" spans="1:10" s="1" customFormat="1" ht="9.6"/>
    <row r="4" spans="1:10" s="3" customFormat="1">
      <c r="A4" s="251" t="s">
        <v>4</v>
      </c>
      <c r="B4" s="139"/>
      <c r="C4" s="139"/>
      <c r="D4" s="139"/>
      <c r="E4" s="139"/>
      <c r="F4" s="139"/>
      <c r="G4" s="139"/>
      <c r="H4" s="139"/>
      <c r="I4" s="139"/>
      <c r="J4" s="139"/>
    </row>
    <row r="5" spans="1:10" s="1" customFormat="1" ht="10.199999999999999" thickBot="1"/>
    <row r="6" spans="1:10" s="1" customFormat="1" ht="9.75" customHeight="1">
      <c r="A6" s="5" t="s">
        <v>5</v>
      </c>
      <c r="B6" s="259" t="s">
        <v>9</v>
      </c>
      <c r="C6" s="259" t="s">
        <v>11</v>
      </c>
      <c r="D6" s="259" t="s">
        <v>13</v>
      </c>
      <c r="E6" s="259" t="s">
        <v>15</v>
      </c>
      <c r="F6" s="260" t="s">
        <v>17</v>
      </c>
      <c r="G6" s="178"/>
      <c r="H6" s="259" t="s">
        <v>22</v>
      </c>
      <c r="I6" s="178"/>
      <c r="J6" s="257" t="s">
        <v>25</v>
      </c>
    </row>
    <row r="7" spans="1:10" s="1" customFormat="1" ht="9.75" customHeight="1">
      <c r="A7" s="6" t="s">
        <v>6</v>
      </c>
      <c r="B7" s="141"/>
      <c r="C7" s="141"/>
      <c r="D7" s="141"/>
      <c r="E7" s="141"/>
      <c r="F7" s="261"/>
      <c r="G7" s="139"/>
      <c r="H7" s="141"/>
      <c r="I7" s="139"/>
      <c r="J7" s="258"/>
    </row>
    <row r="8" spans="1:10" s="1" customFormat="1" ht="9.75" customHeight="1">
      <c r="A8" s="6" t="s">
        <v>7</v>
      </c>
      <c r="B8" s="141"/>
      <c r="C8" s="141"/>
      <c r="D8" s="141"/>
      <c r="E8" s="141"/>
      <c r="F8" s="9" t="s">
        <v>18</v>
      </c>
      <c r="G8" s="11" t="s">
        <v>20</v>
      </c>
      <c r="H8" s="13" t="s">
        <v>18</v>
      </c>
      <c r="I8" s="11" t="s">
        <v>20</v>
      </c>
      <c r="J8" s="258"/>
    </row>
    <row r="9" spans="1:10" s="1" customFormat="1" ht="9.75" customHeight="1" thickBot="1">
      <c r="A9" s="7" t="s">
        <v>8</v>
      </c>
      <c r="B9" s="8" t="s">
        <v>10</v>
      </c>
      <c r="C9" s="8" t="s">
        <v>12</v>
      </c>
      <c r="D9" s="8" t="s">
        <v>14</v>
      </c>
      <c r="E9" s="8" t="s">
        <v>16</v>
      </c>
      <c r="F9" s="10" t="s">
        <v>19</v>
      </c>
      <c r="G9" s="12" t="s">
        <v>21</v>
      </c>
      <c r="H9" s="14" t="s">
        <v>23</v>
      </c>
      <c r="I9" s="12" t="s">
        <v>24</v>
      </c>
      <c r="J9" s="15" t="s">
        <v>26</v>
      </c>
    </row>
    <row r="10" spans="1:10" s="17" customFormat="1" ht="10.199999999999999">
      <c r="A10" s="19"/>
      <c r="B10" s="18"/>
      <c r="C10" s="20" t="s">
        <v>249</v>
      </c>
      <c r="D10" s="18"/>
      <c r="E10" s="18"/>
      <c r="F10" s="21"/>
      <c r="H10" s="22"/>
      <c r="J10" s="23"/>
    </row>
    <row r="11" spans="1:10" s="17" customFormat="1" ht="10.199999999999999">
      <c r="A11" s="26"/>
      <c r="B11" s="27" t="s">
        <v>250</v>
      </c>
      <c r="C11" s="28" t="s">
        <v>251</v>
      </c>
      <c r="D11" s="25"/>
      <c r="E11" s="25"/>
      <c r="F11" s="29"/>
      <c r="G11" s="24"/>
      <c r="H11" s="30"/>
      <c r="I11" s="24"/>
      <c r="J11" s="31"/>
    </row>
    <row r="12" spans="1:10" s="1" customFormat="1" ht="9.6">
      <c r="A12" s="32">
        <v>1</v>
      </c>
      <c r="B12" s="35" t="s">
        <v>252</v>
      </c>
      <c r="C12" s="36" t="s">
        <v>253</v>
      </c>
      <c r="D12" s="37" t="s">
        <v>254</v>
      </c>
      <c r="E12" s="45">
        <v>2.4</v>
      </c>
      <c r="F12" s="274"/>
      <c r="G12" s="39">
        <f t="shared" ref="G12:G21" si="0">E12*F12</f>
        <v>0</v>
      </c>
      <c r="H12" s="40">
        <v>0</v>
      </c>
      <c r="I12" s="41">
        <f t="shared" ref="I12:I21" si="1">E12*H12</f>
        <v>0</v>
      </c>
      <c r="J12" s="42"/>
    </row>
    <row r="13" spans="1:10" s="1" customFormat="1" ht="9.6">
      <c r="A13" s="32">
        <f t="shared" ref="A13:A21" si="2">A12+1</f>
        <v>2</v>
      </c>
      <c r="B13" s="35" t="s">
        <v>255</v>
      </c>
      <c r="C13" s="36" t="s">
        <v>256</v>
      </c>
      <c r="D13" s="37" t="s">
        <v>254</v>
      </c>
      <c r="E13" s="45">
        <v>2.4</v>
      </c>
      <c r="F13" s="274"/>
      <c r="G13" s="39">
        <f t="shared" si="0"/>
        <v>0</v>
      </c>
      <c r="H13" s="40">
        <v>0</v>
      </c>
      <c r="I13" s="41">
        <f t="shared" si="1"/>
        <v>0</v>
      </c>
      <c r="J13" s="42"/>
    </row>
    <row r="14" spans="1:10" s="1" customFormat="1" ht="19.2">
      <c r="A14" s="32">
        <f t="shared" si="2"/>
        <v>3</v>
      </c>
      <c r="B14" s="35" t="s">
        <v>257</v>
      </c>
      <c r="C14" s="36" t="s">
        <v>258</v>
      </c>
      <c r="D14" s="37" t="s">
        <v>254</v>
      </c>
      <c r="E14" s="48">
        <v>2.04</v>
      </c>
      <c r="F14" s="274"/>
      <c r="G14" s="39">
        <f t="shared" si="0"/>
        <v>0</v>
      </c>
      <c r="H14" s="40">
        <v>0</v>
      </c>
      <c r="I14" s="41">
        <f t="shared" si="1"/>
        <v>0</v>
      </c>
      <c r="J14" s="42"/>
    </row>
    <row r="15" spans="1:10" s="1" customFormat="1" ht="19.2">
      <c r="A15" s="32">
        <f t="shared" si="2"/>
        <v>4</v>
      </c>
      <c r="B15" s="35" t="s">
        <v>259</v>
      </c>
      <c r="C15" s="36" t="s">
        <v>260</v>
      </c>
      <c r="D15" s="37" t="s">
        <v>254</v>
      </c>
      <c r="E15" s="48">
        <v>2.04</v>
      </c>
      <c r="F15" s="274"/>
      <c r="G15" s="39">
        <f t="shared" si="0"/>
        <v>0</v>
      </c>
      <c r="H15" s="40">
        <v>0</v>
      </c>
      <c r="I15" s="41">
        <f t="shared" si="1"/>
        <v>0</v>
      </c>
      <c r="J15" s="42"/>
    </row>
    <row r="16" spans="1:10" s="1" customFormat="1" ht="19.2">
      <c r="A16" s="32">
        <f t="shared" si="2"/>
        <v>5</v>
      </c>
      <c r="B16" s="35" t="s">
        <v>261</v>
      </c>
      <c r="C16" s="36" t="s">
        <v>262</v>
      </c>
      <c r="D16" s="37" t="s">
        <v>254</v>
      </c>
      <c r="E16" s="48">
        <v>4.08</v>
      </c>
      <c r="F16" s="274"/>
      <c r="G16" s="39">
        <f t="shared" si="0"/>
        <v>0</v>
      </c>
      <c r="H16" s="40">
        <v>0</v>
      </c>
      <c r="I16" s="41">
        <f t="shared" si="1"/>
        <v>0</v>
      </c>
      <c r="J16" s="42"/>
    </row>
    <row r="17" spans="1:10" s="1" customFormat="1" ht="28.8">
      <c r="A17" s="32">
        <f t="shared" si="2"/>
        <v>6</v>
      </c>
      <c r="B17" s="35" t="s">
        <v>263</v>
      </c>
      <c r="C17" s="36" t="s">
        <v>264</v>
      </c>
      <c r="D17" s="37" t="s">
        <v>254</v>
      </c>
      <c r="E17" s="48">
        <v>2.04</v>
      </c>
      <c r="F17" s="274"/>
      <c r="G17" s="39">
        <f t="shared" si="0"/>
        <v>0</v>
      </c>
      <c r="H17" s="40">
        <v>0</v>
      </c>
      <c r="I17" s="41">
        <f t="shared" si="1"/>
        <v>0</v>
      </c>
      <c r="J17" s="42"/>
    </row>
    <row r="18" spans="1:10" s="1" customFormat="1" ht="19.2">
      <c r="A18" s="32">
        <f t="shared" si="2"/>
        <v>7</v>
      </c>
      <c r="B18" s="35" t="s">
        <v>265</v>
      </c>
      <c r="C18" s="36" t="s">
        <v>266</v>
      </c>
      <c r="D18" s="37" t="s">
        <v>254</v>
      </c>
      <c r="E18" s="48">
        <v>2.04</v>
      </c>
      <c r="F18" s="274"/>
      <c r="G18" s="39">
        <f t="shared" si="0"/>
        <v>0</v>
      </c>
      <c r="H18" s="40">
        <v>0</v>
      </c>
      <c r="I18" s="41">
        <f t="shared" si="1"/>
        <v>0</v>
      </c>
      <c r="J18" s="42"/>
    </row>
    <row r="19" spans="1:10" s="1" customFormat="1" ht="19.2">
      <c r="A19" s="32">
        <f t="shared" si="2"/>
        <v>8</v>
      </c>
      <c r="B19" s="35" t="s">
        <v>267</v>
      </c>
      <c r="C19" s="36" t="s">
        <v>268</v>
      </c>
      <c r="D19" s="37" t="s">
        <v>254</v>
      </c>
      <c r="E19" s="48">
        <v>2.76</v>
      </c>
      <c r="F19" s="274"/>
      <c r="G19" s="39">
        <f t="shared" si="0"/>
        <v>0</v>
      </c>
      <c r="H19" s="40">
        <v>0</v>
      </c>
      <c r="I19" s="41">
        <f t="shared" si="1"/>
        <v>0</v>
      </c>
      <c r="J19" s="42"/>
    </row>
    <row r="20" spans="1:10" s="1" customFormat="1" ht="19.2">
      <c r="A20" s="32">
        <f t="shared" si="2"/>
        <v>9</v>
      </c>
      <c r="B20" s="35" t="s">
        <v>269</v>
      </c>
      <c r="C20" s="36" t="s">
        <v>270</v>
      </c>
      <c r="D20" s="37" t="s">
        <v>254</v>
      </c>
      <c r="E20" s="48">
        <v>1.64</v>
      </c>
      <c r="F20" s="274"/>
      <c r="G20" s="39">
        <f t="shared" si="0"/>
        <v>0</v>
      </c>
      <c r="H20" s="40">
        <v>0</v>
      </c>
      <c r="I20" s="41">
        <f t="shared" si="1"/>
        <v>0</v>
      </c>
      <c r="J20" s="42"/>
    </row>
    <row r="21" spans="1:10" s="1" customFormat="1" ht="19.2">
      <c r="A21" s="32">
        <f t="shared" si="2"/>
        <v>10</v>
      </c>
      <c r="B21" s="35" t="s">
        <v>271</v>
      </c>
      <c r="C21" s="36" t="s">
        <v>272</v>
      </c>
      <c r="D21" s="37" t="s">
        <v>254</v>
      </c>
      <c r="E21" s="48">
        <v>2.04</v>
      </c>
      <c r="F21" s="274"/>
      <c r="G21" s="39">
        <f t="shared" si="0"/>
        <v>0</v>
      </c>
      <c r="H21" s="40">
        <v>0</v>
      </c>
      <c r="I21" s="41">
        <f t="shared" si="1"/>
        <v>0</v>
      </c>
      <c r="J21" s="42"/>
    </row>
    <row r="22" spans="1:10" s="17" customFormat="1" ht="10.199999999999999">
      <c r="A22" s="56"/>
      <c r="B22" s="57">
        <v>1</v>
      </c>
      <c r="C22" s="58" t="s">
        <v>273</v>
      </c>
      <c r="D22" s="59"/>
      <c r="E22" s="59"/>
      <c r="F22" s="60"/>
      <c r="G22" s="61">
        <f>SUM(G12:G21)</f>
        <v>0</v>
      </c>
      <c r="H22" s="62"/>
      <c r="I22" s="63">
        <f>SUM(I12:I21)</f>
        <v>0</v>
      </c>
      <c r="J22" s="64"/>
    </row>
    <row r="23" spans="1:10" s="17" customFormat="1" ht="10.199999999999999">
      <c r="A23" s="26"/>
      <c r="B23" s="27" t="s">
        <v>274</v>
      </c>
      <c r="C23" s="28" t="s">
        <v>275</v>
      </c>
      <c r="D23" s="25"/>
      <c r="E23" s="25"/>
      <c r="F23" s="29"/>
      <c r="G23" s="24"/>
      <c r="H23" s="30"/>
      <c r="I23" s="24"/>
      <c r="J23" s="31"/>
    </row>
    <row r="24" spans="1:10" s="1" customFormat="1" ht="19.2">
      <c r="A24" s="32">
        <f>A21+1</f>
        <v>11</v>
      </c>
      <c r="B24" s="35" t="s">
        <v>276</v>
      </c>
      <c r="C24" s="36" t="s">
        <v>277</v>
      </c>
      <c r="D24" s="37" t="s">
        <v>278</v>
      </c>
      <c r="E24" s="45">
        <v>0.4</v>
      </c>
      <c r="F24" s="274"/>
      <c r="G24" s="39">
        <f>E24*F24</f>
        <v>0</v>
      </c>
      <c r="H24" s="40">
        <v>1.6668000000000001</v>
      </c>
      <c r="I24" s="41">
        <f>E24*H24</f>
        <v>0.66672000000000009</v>
      </c>
      <c r="J24" s="42"/>
    </row>
    <row r="25" spans="1:10" s="17" customFormat="1" ht="10.199999999999999">
      <c r="A25" s="56"/>
      <c r="B25" s="57">
        <v>4</v>
      </c>
      <c r="C25" s="58" t="s">
        <v>279</v>
      </c>
      <c r="D25" s="59"/>
      <c r="E25" s="59"/>
      <c r="F25" s="60"/>
      <c r="G25" s="61">
        <f>SUM(G24:G24)</f>
        <v>0</v>
      </c>
      <c r="H25" s="62"/>
      <c r="I25" s="63">
        <f>SUM(I24:I24)</f>
        <v>0.66672000000000009</v>
      </c>
      <c r="J25" s="64"/>
    </row>
    <row r="26" spans="1:10" s="17" customFormat="1" ht="10.199999999999999">
      <c r="A26" s="26"/>
      <c r="B26" s="27" t="s">
        <v>280</v>
      </c>
      <c r="C26" s="28" t="s">
        <v>281</v>
      </c>
      <c r="D26" s="25"/>
      <c r="E26" s="25"/>
      <c r="F26" s="29"/>
      <c r="G26" s="24"/>
      <c r="H26" s="30"/>
      <c r="I26" s="24"/>
      <c r="J26" s="31"/>
    </row>
    <row r="27" spans="1:10" s="1" customFormat="1" ht="19.2">
      <c r="A27" s="32">
        <f>A24+1</f>
        <v>12</v>
      </c>
      <c r="B27" s="35" t="s">
        <v>282</v>
      </c>
      <c r="C27" s="36" t="s">
        <v>283</v>
      </c>
      <c r="D27" s="37" t="s">
        <v>284</v>
      </c>
      <c r="E27" s="40">
        <v>1.1850000000000001</v>
      </c>
      <c r="F27" s="274"/>
      <c r="G27" s="39">
        <f>E27*F27</f>
        <v>0</v>
      </c>
      <c r="H27" s="40">
        <v>0</v>
      </c>
      <c r="I27" s="41">
        <f>E27*H27</f>
        <v>0</v>
      </c>
      <c r="J27" s="42"/>
    </row>
    <row r="28" spans="1:10" s="1" customFormat="1" ht="19.2">
      <c r="A28" s="32">
        <f>A27+1</f>
        <v>13</v>
      </c>
      <c r="B28" s="35" t="s">
        <v>285</v>
      </c>
      <c r="C28" s="36" t="s">
        <v>286</v>
      </c>
      <c r="D28" s="37" t="s">
        <v>66</v>
      </c>
      <c r="E28" s="38">
        <v>3</v>
      </c>
      <c r="F28" s="274"/>
      <c r="G28" s="39">
        <f>E28*F28</f>
        <v>0</v>
      </c>
      <c r="H28" s="40">
        <v>0</v>
      </c>
      <c r="I28" s="41">
        <f>E28*H28</f>
        <v>0</v>
      </c>
      <c r="J28" s="42"/>
    </row>
    <row r="29" spans="1:10" s="17" customFormat="1" ht="10.199999999999999">
      <c r="A29" s="56"/>
      <c r="B29" s="57">
        <v>63</v>
      </c>
      <c r="C29" s="58" t="s">
        <v>287</v>
      </c>
      <c r="D29" s="59"/>
      <c r="E29" s="59"/>
      <c r="F29" s="60"/>
      <c r="G29" s="61">
        <f>SUM(G27:G28)</f>
        <v>0</v>
      </c>
      <c r="H29" s="62"/>
      <c r="I29" s="63">
        <f>SUM(I27:I28)</f>
        <v>0</v>
      </c>
      <c r="J29" s="64"/>
    </row>
    <row r="30" spans="1:10" s="17" customFormat="1" ht="10.199999999999999">
      <c r="A30" s="26"/>
      <c r="B30" s="27" t="s">
        <v>288</v>
      </c>
      <c r="C30" s="28" t="s">
        <v>289</v>
      </c>
      <c r="D30" s="25"/>
      <c r="E30" s="25"/>
      <c r="F30" s="29"/>
      <c r="G30" s="24"/>
      <c r="H30" s="30"/>
      <c r="I30" s="24"/>
      <c r="J30" s="31"/>
    </row>
    <row r="31" spans="1:10" s="1" customFormat="1" ht="19.2">
      <c r="A31" s="32">
        <f>A28+1</f>
        <v>14</v>
      </c>
      <c r="B31" s="35" t="s">
        <v>290</v>
      </c>
      <c r="C31" s="36" t="s">
        <v>291</v>
      </c>
      <c r="D31" s="37" t="s">
        <v>37</v>
      </c>
      <c r="E31" s="38">
        <v>10</v>
      </c>
      <c r="F31" s="274"/>
      <c r="G31" s="39">
        <f t="shared" ref="G31:G41" si="3">E31*F31</f>
        <v>0</v>
      </c>
      <c r="H31" s="40">
        <v>0</v>
      </c>
      <c r="I31" s="41">
        <f t="shared" ref="I31:I41" si="4">E31*H31</f>
        <v>0</v>
      </c>
      <c r="J31" s="42"/>
    </row>
    <row r="32" spans="1:10" s="1" customFormat="1" ht="19.2">
      <c r="A32" s="32">
        <f t="shared" ref="A32:A41" si="5">A31+1</f>
        <v>15</v>
      </c>
      <c r="B32" s="35" t="s">
        <v>292</v>
      </c>
      <c r="C32" s="36" t="s">
        <v>293</v>
      </c>
      <c r="D32" s="37" t="s">
        <v>37</v>
      </c>
      <c r="E32" s="45">
        <v>1.2</v>
      </c>
      <c r="F32" s="274"/>
      <c r="G32" s="39">
        <f t="shared" si="3"/>
        <v>0</v>
      </c>
      <c r="H32" s="40">
        <v>0</v>
      </c>
      <c r="I32" s="41">
        <f t="shared" si="4"/>
        <v>0</v>
      </c>
      <c r="J32" s="42"/>
    </row>
    <row r="33" spans="1:10" s="1" customFormat="1" ht="19.2">
      <c r="A33" s="32">
        <f t="shared" si="5"/>
        <v>16</v>
      </c>
      <c r="B33" s="35" t="s">
        <v>294</v>
      </c>
      <c r="C33" s="36" t="s">
        <v>295</v>
      </c>
      <c r="D33" s="37" t="s">
        <v>35</v>
      </c>
      <c r="E33" s="38">
        <v>6</v>
      </c>
      <c r="F33" s="274"/>
      <c r="G33" s="39">
        <f t="shared" si="3"/>
        <v>0</v>
      </c>
      <c r="H33" s="40">
        <v>0</v>
      </c>
      <c r="I33" s="41">
        <f t="shared" si="4"/>
        <v>0</v>
      </c>
      <c r="J33" s="42"/>
    </row>
    <row r="34" spans="1:10" s="1" customFormat="1" ht="19.2">
      <c r="A34" s="32">
        <f t="shared" si="5"/>
        <v>17</v>
      </c>
      <c r="B34" s="35" t="s">
        <v>296</v>
      </c>
      <c r="C34" s="36" t="s">
        <v>297</v>
      </c>
      <c r="D34" s="37" t="s">
        <v>35</v>
      </c>
      <c r="E34" s="38">
        <v>11</v>
      </c>
      <c r="F34" s="274"/>
      <c r="G34" s="39">
        <f t="shared" si="3"/>
        <v>0</v>
      </c>
      <c r="H34" s="40">
        <v>0</v>
      </c>
      <c r="I34" s="41">
        <f t="shared" si="4"/>
        <v>0</v>
      </c>
      <c r="J34" s="42"/>
    </row>
    <row r="35" spans="1:10" s="1" customFormat="1" ht="9.6">
      <c r="A35" s="32">
        <f t="shared" si="5"/>
        <v>18</v>
      </c>
      <c r="B35" s="35" t="s">
        <v>298</v>
      </c>
      <c r="C35" s="36" t="s">
        <v>299</v>
      </c>
      <c r="D35" s="37" t="s">
        <v>300</v>
      </c>
      <c r="E35" s="38">
        <v>2</v>
      </c>
      <c r="F35" s="274"/>
      <c r="G35" s="39">
        <f t="shared" si="3"/>
        <v>0</v>
      </c>
      <c r="H35" s="40">
        <v>0</v>
      </c>
      <c r="I35" s="41">
        <f t="shared" si="4"/>
        <v>0</v>
      </c>
      <c r="J35" s="42"/>
    </row>
    <row r="36" spans="1:10" s="1" customFormat="1" ht="19.2">
      <c r="A36" s="32">
        <f t="shared" si="5"/>
        <v>19</v>
      </c>
      <c r="B36" s="35" t="s">
        <v>301</v>
      </c>
      <c r="C36" s="36" t="s">
        <v>302</v>
      </c>
      <c r="D36" s="37" t="s">
        <v>35</v>
      </c>
      <c r="E36" s="38">
        <v>2</v>
      </c>
      <c r="F36" s="274"/>
      <c r="G36" s="39">
        <f t="shared" si="3"/>
        <v>0</v>
      </c>
      <c r="H36" s="40">
        <v>0</v>
      </c>
      <c r="I36" s="41">
        <f t="shared" si="4"/>
        <v>0</v>
      </c>
      <c r="J36" s="42"/>
    </row>
    <row r="37" spans="1:10" s="1" customFormat="1" ht="9.6">
      <c r="A37" s="32">
        <f t="shared" si="5"/>
        <v>20</v>
      </c>
      <c r="B37" s="35" t="s">
        <v>303</v>
      </c>
      <c r="C37" s="36" t="s">
        <v>304</v>
      </c>
      <c r="D37" s="37" t="s">
        <v>35</v>
      </c>
      <c r="E37" s="38">
        <v>11</v>
      </c>
      <c r="F37" s="274"/>
      <c r="G37" s="39">
        <f t="shared" si="3"/>
        <v>0</v>
      </c>
      <c r="H37" s="40">
        <v>0</v>
      </c>
      <c r="I37" s="41">
        <f t="shared" si="4"/>
        <v>0</v>
      </c>
      <c r="J37" s="42"/>
    </row>
    <row r="38" spans="1:10" s="1" customFormat="1" ht="19.2">
      <c r="A38" s="32">
        <f t="shared" si="5"/>
        <v>21</v>
      </c>
      <c r="B38" s="35" t="s">
        <v>305</v>
      </c>
      <c r="C38" s="36" t="s">
        <v>306</v>
      </c>
      <c r="D38" s="37" t="s">
        <v>35</v>
      </c>
      <c r="E38" s="38">
        <v>4</v>
      </c>
      <c r="F38" s="274"/>
      <c r="G38" s="39">
        <f t="shared" si="3"/>
        <v>0</v>
      </c>
      <c r="H38" s="40">
        <v>0</v>
      </c>
      <c r="I38" s="41">
        <f t="shared" si="4"/>
        <v>0</v>
      </c>
      <c r="J38" s="42"/>
    </row>
    <row r="39" spans="1:10" s="1" customFormat="1" ht="19.2">
      <c r="A39" s="32">
        <f t="shared" si="5"/>
        <v>22</v>
      </c>
      <c r="B39" s="35" t="s">
        <v>307</v>
      </c>
      <c r="C39" s="36" t="s">
        <v>308</v>
      </c>
      <c r="D39" s="37" t="s">
        <v>35</v>
      </c>
      <c r="E39" s="38">
        <v>2</v>
      </c>
      <c r="F39" s="274"/>
      <c r="G39" s="39">
        <f t="shared" si="3"/>
        <v>0</v>
      </c>
      <c r="H39" s="40">
        <v>0</v>
      </c>
      <c r="I39" s="41">
        <f t="shared" si="4"/>
        <v>0</v>
      </c>
      <c r="J39" s="42"/>
    </row>
    <row r="40" spans="1:10" s="1" customFormat="1" ht="19.2">
      <c r="A40" s="32">
        <f t="shared" si="5"/>
        <v>23</v>
      </c>
      <c r="B40" s="35" t="s">
        <v>309</v>
      </c>
      <c r="C40" s="36" t="s">
        <v>310</v>
      </c>
      <c r="D40" s="37" t="s">
        <v>37</v>
      </c>
      <c r="E40" s="38">
        <v>10</v>
      </c>
      <c r="F40" s="274"/>
      <c r="G40" s="39">
        <f t="shared" si="3"/>
        <v>0</v>
      </c>
      <c r="H40" s="40">
        <v>0</v>
      </c>
      <c r="I40" s="41">
        <f t="shared" si="4"/>
        <v>0</v>
      </c>
      <c r="J40" s="42"/>
    </row>
    <row r="41" spans="1:10" s="1" customFormat="1" ht="19.2">
      <c r="A41" s="32">
        <f t="shared" si="5"/>
        <v>24</v>
      </c>
      <c r="B41" s="35" t="s">
        <v>311</v>
      </c>
      <c r="C41" s="36" t="s">
        <v>312</v>
      </c>
      <c r="D41" s="37" t="s">
        <v>284</v>
      </c>
      <c r="E41" s="40">
        <v>3.5659999999999998</v>
      </c>
      <c r="F41" s="274"/>
      <c r="G41" s="39">
        <f t="shared" si="3"/>
        <v>0</v>
      </c>
      <c r="H41" s="40">
        <v>0</v>
      </c>
      <c r="I41" s="41">
        <f t="shared" si="4"/>
        <v>0</v>
      </c>
      <c r="J41" s="42"/>
    </row>
    <row r="42" spans="1:10" s="17" customFormat="1" ht="10.199999999999999">
      <c r="A42" s="56"/>
      <c r="B42" s="57">
        <v>8</v>
      </c>
      <c r="C42" s="58" t="s">
        <v>313</v>
      </c>
      <c r="D42" s="59"/>
      <c r="E42" s="59"/>
      <c r="F42" s="60"/>
      <c r="G42" s="61">
        <f>SUM(G31:G41)</f>
        <v>0</v>
      </c>
      <c r="H42" s="62"/>
      <c r="I42" s="63">
        <f>SUM(I31:I41)</f>
        <v>0</v>
      </c>
      <c r="J42" s="64"/>
    </row>
    <row r="43" spans="1:10" s="17" customFormat="1" ht="10.199999999999999">
      <c r="A43" s="26"/>
      <c r="B43" s="27" t="s">
        <v>314</v>
      </c>
      <c r="C43" s="28" t="s">
        <v>315</v>
      </c>
      <c r="D43" s="25"/>
      <c r="E43" s="25"/>
      <c r="F43" s="29"/>
      <c r="G43" s="24"/>
      <c r="H43" s="30"/>
      <c r="I43" s="24"/>
      <c r="J43" s="31"/>
    </row>
    <row r="44" spans="1:10" s="1" customFormat="1" ht="19.2">
      <c r="A44" s="32">
        <f>A41+1</f>
        <v>25</v>
      </c>
      <c r="B44" s="35" t="s">
        <v>316</v>
      </c>
      <c r="C44" s="36" t="s">
        <v>317</v>
      </c>
      <c r="D44" s="37" t="s">
        <v>37</v>
      </c>
      <c r="E44" s="45">
        <v>1.2</v>
      </c>
      <c r="F44" s="274"/>
      <c r="G44" s="39">
        <f>E44*F44</f>
        <v>0</v>
      </c>
      <c r="H44" s="40">
        <v>2.3522877160000002</v>
      </c>
      <c r="I44" s="41">
        <f>E44*H44</f>
        <v>2.8227452592</v>
      </c>
      <c r="J44" s="42"/>
    </row>
    <row r="45" spans="1:10" s="17" customFormat="1" ht="10.8" thickBot="1">
      <c r="A45" s="49"/>
      <c r="B45" s="51">
        <v>96</v>
      </c>
      <c r="C45" s="52" t="s">
        <v>318</v>
      </c>
      <c r="D45" s="50"/>
      <c r="E45" s="50"/>
      <c r="F45" s="53"/>
      <c r="G45" s="65">
        <f>SUM(G44:G44)</f>
        <v>0</v>
      </c>
      <c r="H45" s="54"/>
      <c r="I45" s="66">
        <f>SUM(I44:I44)</f>
        <v>2.8227452592</v>
      </c>
      <c r="J45" s="55"/>
    </row>
    <row r="46" spans="1:10" ht="13.8" thickBot="1">
      <c r="A46" s="67"/>
      <c r="B46" s="67"/>
      <c r="C46" s="67"/>
      <c r="D46" s="67"/>
      <c r="E46" s="67"/>
      <c r="F46" s="67"/>
      <c r="G46" s="67"/>
      <c r="H46" s="67"/>
      <c r="I46" s="67"/>
      <c r="J46" s="67"/>
    </row>
    <row r="47" spans="1:10" s="1" customFormat="1" ht="9.75" customHeight="1">
      <c r="A47" s="5" t="s">
        <v>5</v>
      </c>
      <c r="B47" s="259" t="s">
        <v>9</v>
      </c>
      <c r="C47" s="259" t="s">
        <v>11</v>
      </c>
      <c r="D47" s="259" t="s">
        <v>13</v>
      </c>
      <c r="E47" s="259" t="s">
        <v>15</v>
      </c>
      <c r="F47" s="260" t="s">
        <v>17</v>
      </c>
      <c r="G47" s="178"/>
      <c r="H47" s="259" t="s">
        <v>22</v>
      </c>
      <c r="I47" s="178"/>
      <c r="J47" s="257" t="s">
        <v>25</v>
      </c>
    </row>
    <row r="48" spans="1:10" s="1" customFormat="1" ht="9.75" customHeight="1">
      <c r="A48" s="6" t="s">
        <v>6</v>
      </c>
      <c r="B48" s="141"/>
      <c r="C48" s="141"/>
      <c r="D48" s="141"/>
      <c r="E48" s="141"/>
      <c r="F48" s="261"/>
      <c r="G48" s="139"/>
      <c r="H48" s="141"/>
      <c r="I48" s="139"/>
      <c r="J48" s="258"/>
    </row>
    <row r="49" spans="1:10" s="1" customFormat="1" ht="9.75" customHeight="1">
      <c r="A49" s="6" t="s">
        <v>7</v>
      </c>
      <c r="B49" s="141"/>
      <c r="C49" s="141"/>
      <c r="D49" s="141"/>
      <c r="E49" s="141"/>
      <c r="F49" s="9" t="s">
        <v>18</v>
      </c>
      <c r="G49" s="11" t="s">
        <v>20</v>
      </c>
      <c r="H49" s="13" t="s">
        <v>18</v>
      </c>
      <c r="I49" s="11" t="s">
        <v>20</v>
      </c>
      <c r="J49" s="258"/>
    </row>
    <row r="50" spans="1:10" s="1" customFormat="1" ht="9.75" customHeight="1" thickBot="1">
      <c r="A50" s="7" t="s">
        <v>8</v>
      </c>
      <c r="B50" s="8" t="s">
        <v>10</v>
      </c>
      <c r="C50" s="8" t="s">
        <v>12</v>
      </c>
      <c r="D50" s="8" t="s">
        <v>14</v>
      </c>
      <c r="E50" s="8" t="s">
        <v>16</v>
      </c>
      <c r="F50" s="10" t="s">
        <v>19</v>
      </c>
      <c r="G50" s="12" t="s">
        <v>21</v>
      </c>
      <c r="H50" s="14" t="s">
        <v>23</v>
      </c>
      <c r="I50" s="12" t="s">
        <v>24</v>
      </c>
      <c r="J50" s="15" t="s">
        <v>26</v>
      </c>
    </row>
    <row r="51" spans="1:10" s="17" customFormat="1" ht="10.199999999999999">
      <c r="A51" s="19"/>
      <c r="B51" s="18"/>
      <c r="C51" s="20" t="s">
        <v>319</v>
      </c>
      <c r="D51" s="18"/>
      <c r="E51" s="18"/>
      <c r="F51" s="21"/>
      <c r="H51" s="22"/>
      <c r="J51" s="23"/>
    </row>
    <row r="52" spans="1:10" s="17" customFormat="1" ht="10.199999999999999">
      <c r="A52" s="26"/>
      <c r="B52" s="27" t="s">
        <v>320</v>
      </c>
      <c r="C52" s="28" t="s">
        <v>321</v>
      </c>
      <c r="D52" s="25"/>
      <c r="E52" s="25"/>
      <c r="F52" s="29"/>
      <c r="G52" s="24"/>
      <c r="H52" s="30"/>
      <c r="I52" s="24"/>
      <c r="J52" s="31"/>
    </row>
    <row r="53" spans="1:10" s="1" customFormat="1" ht="9.6">
      <c r="A53" s="32">
        <f>A44+1</f>
        <v>26</v>
      </c>
      <c r="B53" s="35" t="s">
        <v>322</v>
      </c>
      <c r="C53" s="36" t="s">
        <v>323</v>
      </c>
      <c r="D53" s="37" t="s">
        <v>123</v>
      </c>
      <c r="E53" s="38">
        <v>15</v>
      </c>
      <c r="F53" s="274"/>
      <c r="G53" s="39">
        <f>E53*F53</f>
        <v>0</v>
      </c>
      <c r="H53" s="40">
        <v>0</v>
      </c>
      <c r="I53" s="41">
        <f>E53*H53</f>
        <v>0</v>
      </c>
      <c r="J53" s="42"/>
    </row>
    <row r="54" spans="1:10" s="17" customFormat="1" ht="10.8" thickBot="1">
      <c r="A54" s="49"/>
      <c r="B54" s="51">
        <v>767</v>
      </c>
      <c r="C54" s="52" t="s">
        <v>324</v>
      </c>
      <c r="D54" s="50"/>
      <c r="E54" s="50"/>
      <c r="F54" s="53"/>
      <c r="G54" s="65">
        <f>SUM(G53:G53)</f>
        <v>0</v>
      </c>
      <c r="H54" s="54"/>
      <c r="I54" s="66">
        <f>SUM(I53:I53)</f>
        <v>0</v>
      </c>
      <c r="J54" s="55"/>
    </row>
    <row r="55" spans="1:10" ht="13.8" thickBot="1">
      <c r="A55" s="67"/>
      <c r="B55" s="67"/>
      <c r="C55" s="67"/>
      <c r="D55" s="67"/>
      <c r="E55" s="67"/>
      <c r="F55" s="67"/>
      <c r="G55" s="67"/>
      <c r="H55" s="67"/>
      <c r="I55" s="67"/>
      <c r="J55" s="67"/>
    </row>
    <row r="56" spans="1:10" s="1" customFormat="1" ht="9.75" customHeight="1">
      <c r="A56" s="5" t="s">
        <v>5</v>
      </c>
      <c r="B56" s="259" t="s">
        <v>9</v>
      </c>
      <c r="C56" s="259" t="s">
        <v>11</v>
      </c>
      <c r="D56" s="259" t="s">
        <v>13</v>
      </c>
      <c r="E56" s="259" t="s">
        <v>15</v>
      </c>
      <c r="F56" s="260" t="s">
        <v>17</v>
      </c>
      <c r="G56" s="178"/>
      <c r="H56" s="259" t="s">
        <v>22</v>
      </c>
      <c r="I56" s="178"/>
      <c r="J56" s="257" t="s">
        <v>25</v>
      </c>
    </row>
    <row r="57" spans="1:10" s="1" customFormat="1" ht="9.75" customHeight="1">
      <c r="A57" s="6" t="s">
        <v>6</v>
      </c>
      <c r="B57" s="141"/>
      <c r="C57" s="141"/>
      <c r="D57" s="141"/>
      <c r="E57" s="141"/>
      <c r="F57" s="261"/>
      <c r="G57" s="139"/>
      <c r="H57" s="141"/>
      <c r="I57" s="139"/>
      <c r="J57" s="258"/>
    </row>
    <row r="58" spans="1:10" s="1" customFormat="1" ht="9.75" customHeight="1">
      <c r="A58" s="6" t="s">
        <v>7</v>
      </c>
      <c r="B58" s="141"/>
      <c r="C58" s="141"/>
      <c r="D58" s="141"/>
      <c r="E58" s="141"/>
      <c r="F58" s="9" t="s">
        <v>18</v>
      </c>
      <c r="G58" s="11" t="s">
        <v>20</v>
      </c>
      <c r="H58" s="13" t="s">
        <v>18</v>
      </c>
      <c r="I58" s="11" t="s">
        <v>20</v>
      </c>
      <c r="J58" s="258"/>
    </row>
    <row r="59" spans="1:10" s="1" customFormat="1" ht="9.75" customHeight="1" thickBot="1">
      <c r="A59" s="7" t="s">
        <v>8</v>
      </c>
      <c r="B59" s="8" t="s">
        <v>10</v>
      </c>
      <c r="C59" s="8" t="s">
        <v>12</v>
      </c>
      <c r="D59" s="8" t="s">
        <v>14</v>
      </c>
      <c r="E59" s="8" t="s">
        <v>16</v>
      </c>
      <c r="F59" s="10" t="s">
        <v>19</v>
      </c>
      <c r="G59" s="12" t="s">
        <v>21</v>
      </c>
      <c r="H59" s="14" t="s">
        <v>23</v>
      </c>
      <c r="I59" s="12" t="s">
        <v>24</v>
      </c>
      <c r="J59" s="15" t="s">
        <v>26</v>
      </c>
    </row>
    <row r="60" spans="1:10" s="17" customFormat="1" ht="10.199999999999999">
      <c r="A60" s="19"/>
      <c r="B60" s="18"/>
      <c r="C60" s="20" t="s">
        <v>325</v>
      </c>
      <c r="D60" s="18"/>
      <c r="E60" s="18"/>
      <c r="F60" s="21"/>
      <c r="H60" s="22"/>
      <c r="J60" s="23"/>
    </row>
    <row r="61" spans="1:10" s="17" customFormat="1" ht="10.199999999999999">
      <c r="A61" s="26"/>
      <c r="B61" s="27" t="s">
        <v>326</v>
      </c>
      <c r="C61" s="28" t="s">
        <v>327</v>
      </c>
      <c r="D61" s="25"/>
      <c r="E61" s="25"/>
      <c r="F61" s="29"/>
      <c r="G61" s="24"/>
      <c r="H61" s="30"/>
      <c r="I61" s="24"/>
      <c r="J61" s="31"/>
    </row>
    <row r="62" spans="1:10" s="1" customFormat="1" ht="19.2">
      <c r="A62" s="32">
        <f>A53+1</f>
        <v>27</v>
      </c>
      <c r="B62" s="35" t="s">
        <v>328</v>
      </c>
      <c r="C62" s="36" t="s">
        <v>329</v>
      </c>
      <c r="D62" s="37" t="s">
        <v>37</v>
      </c>
      <c r="E62" s="38">
        <v>11</v>
      </c>
      <c r="F62" s="274"/>
      <c r="G62" s="39">
        <f>E62*F62</f>
        <v>0</v>
      </c>
      <c r="H62" s="40">
        <v>0</v>
      </c>
      <c r="I62" s="41">
        <f>E62*H62</f>
        <v>0</v>
      </c>
      <c r="J62" s="42"/>
    </row>
    <row r="63" spans="1:10" s="1" customFormat="1" ht="9.6">
      <c r="A63" s="32">
        <f>A62+1</f>
        <v>28</v>
      </c>
      <c r="B63" s="35" t="s">
        <v>330</v>
      </c>
      <c r="C63" s="36" t="s">
        <v>331</v>
      </c>
      <c r="D63" s="37" t="s">
        <v>37</v>
      </c>
      <c r="E63" s="38">
        <v>11</v>
      </c>
      <c r="F63" s="274"/>
      <c r="G63" s="39">
        <f>E63*F63</f>
        <v>0</v>
      </c>
      <c r="H63" s="40">
        <v>0</v>
      </c>
      <c r="I63" s="41">
        <f>E63*H63</f>
        <v>0</v>
      </c>
      <c r="J63" s="42"/>
    </row>
    <row r="64" spans="1:10" s="1" customFormat="1" ht="9.6">
      <c r="A64" s="32">
        <f>A63+1</f>
        <v>29</v>
      </c>
      <c r="B64" s="35" t="s">
        <v>332</v>
      </c>
      <c r="C64" s="36" t="s">
        <v>333</v>
      </c>
      <c r="D64" s="37" t="s">
        <v>225</v>
      </c>
      <c r="E64" s="40">
        <v>32.625999999999998</v>
      </c>
      <c r="F64" s="274"/>
      <c r="G64" s="39">
        <f>E64*F64</f>
        <v>0</v>
      </c>
      <c r="H64" s="40">
        <v>0</v>
      </c>
      <c r="I64" s="41">
        <f>E64*H64</f>
        <v>0</v>
      </c>
      <c r="J64" s="42"/>
    </row>
    <row r="65" spans="1:10" s="17" customFormat="1" ht="10.199999999999999">
      <c r="A65" s="56"/>
      <c r="B65" s="57">
        <v>721</v>
      </c>
      <c r="C65" s="58" t="s">
        <v>334</v>
      </c>
      <c r="D65" s="59"/>
      <c r="E65" s="59"/>
      <c r="F65" s="60"/>
      <c r="G65" s="61">
        <f>SUM(G62:G64)</f>
        <v>0</v>
      </c>
      <c r="H65" s="62"/>
      <c r="I65" s="63">
        <f>SUM(I62:I64)</f>
        <v>0</v>
      </c>
      <c r="J65" s="64"/>
    </row>
    <row r="66" spans="1:10" s="17" customFormat="1" ht="10.199999999999999">
      <c r="A66" s="26"/>
      <c r="B66" s="27" t="s">
        <v>335</v>
      </c>
      <c r="C66" s="28" t="s">
        <v>336</v>
      </c>
      <c r="D66" s="25"/>
      <c r="E66" s="25"/>
      <c r="F66" s="29"/>
      <c r="G66" s="24"/>
      <c r="H66" s="30"/>
      <c r="I66" s="24"/>
      <c r="J66" s="31"/>
    </row>
    <row r="67" spans="1:10" s="1" customFormat="1" ht="19.2">
      <c r="A67" s="32">
        <f>A64+1</f>
        <v>30</v>
      </c>
      <c r="B67" s="35" t="s">
        <v>337</v>
      </c>
      <c r="C67" s="36" t="s">
        <v>338</v>
      </c>
      <c r="D67" s="37" t="s">
        <v>339</v>
      </c>
      <c r="E67" s="38">
        <v>1</v>
      </c>
      <c r="F67" s="274"/>
      <c r="G67" s="39">
        <f>E67*F67</f>
        <v>0</v>
      </c>
      <c r="H67" s="40">
        <v>0</v>
      </c>
      <c r="I67" s="41">
        <f>E67*H67</f>
        <v>0</v>
      </c>
      <c r="J67" s="42"/>
    </row>
    <row r="68" spans="1:10" s="1" customFormat="1" ht="9.6">
      <c r="A68" s="32">
        <f>A67+1</f>
        <v>31</v>
      </c>
      <c r="B68" s="35" t="s">
        <v>340</v>
      </c>
      <c r="C68" s="36" t="s">
        <v>341</v>
      </c>
      <c r="D68" s="37" t="s">
        <v>339</v>
      </c>
      <c r="E68" s="38">
        <v>1</v>
      </c>
      <c r="F68" s="274"/>
      <c r="G68" s="39">
        <f>E68*F68</f>
        <v>0</v>
      </c>
      <c r="H68" s="40">
        <v>0</v>
      </c>
      <c r="I68" s="41">
        <f>E68*H68</f>
        <v>0</v>
      </c>
      <c r="J68" s="42"/>
    </row>
    <row r="69" spans="1:10" s="1" customFormat="1" ht="19.2">
      <c r="A69" s="32">
        <f>A68+1</f>
        <v>32</v>
      </c>
      <c r="B69" s="35" t="s">
        <v>342</v>
      </c>
      <c r="C69" s="36" t="s">
        <v>343</v>
      </c>
      <c r="D69" s="37" t="s">
        <v>344</v>
      </c>
      <c r="E69" s="38">
        <v>1</v>
      </c>
      <c r="F69" s="274"/>
      <c r="G69" s="39">
        <f>E69*F69</f>
        <v>0</v>
      </c>
      <c r="H69" s="40">
        <v>0</v>
      </c>
      <c r="I69" s="41">
        <f>E69*H69</f>
        <v>0</v>
      </c>
      <c r="J69" s="42"/>
    </row>
    <row r="70" spans="1:10" s="1" customFormat="1" ht="19.2">
      <c r="A70" s="32">
        <f>A69+1</f>
        <v>33</v>
      </c>
      <c r="B70" s="35" t="s">
        <v>345</v>
      </c>
      <c r="C70" s="36" t="s">
        <v>346</v>
      </c>
      <c r="D70" s="37" t="s">
        <v>344</v>
      </c>
      <c r="E70" s="38">
        <v>1</v>
      </c>
      <c r="F70" s="274"/>
      <c r="G70" s="39">
        <f>E70*F70</f>
        <v>0</v>
      </c>
      <c r="H70" s="40">
        <v>0</v>
      </c>
      <c r="I70" s="41">
        <f>E70*H70</f>
        <v>0</v>
      </c>
      <c r="J70" s="42"/>
    </row>
    <row r="71" spans="1:10" s="1" customFormat="1" ht="9.6">
      <c r="A71" s="32">
        <f>A70+1</f>
        <v>34</v>
      </c>
      <c r="B71" s="35" t="s">
        <v>347</v>
      </c>
      <c r="C71" s="36" t="s">
        <v>348</v>
      </c>
      <c r="D71" s="37" t="s">
        <v>225</v>
      </c>
      <c r="E71" s="48">
        <v>201.23</v>
      </c>
      <c r="F71" s="274"/>
      <c r="G71" s="39">
        <f>E71*F71</f>
        <v>0</v>
      </c>
      <c r="H71" s="40">
        <v>0</v>
      </c>
      <c r="I71" s="41">
        <f>E71*H71</f>
        <v>0</v>
      </c>
      <c r="J71" s="42"/>
    </row>
    <row r="72" spans="1:10" s="17" customFormat="1" ht="10.199999999999999">
      <c r="A72" s="56"/>
      <c r="B72" s="57">
        <v>724</v>
      </c>
      <c r="C72" s="58" t="s">
        <v>349</v>
      </c>
      <c r="D72" s="59"/>
      <c r="E72" s="59"/>
      <c r="F72" s="60"/>
      <c r="G72" s="61">
        <f>SUM(G67:G71)</f>
        <v>0</v>
      </c>
      <c r="H72" s="62"/>
      <c r="I72" s="63">
        <f>SUM(I67:I71)</f>
        <v>0</v>
      </c>
      <c r="J72" s="64"/>
    </row>
    <row r="73" spans="1:10" s="17" customFormat="1" ht="10.199999999999999">
      <c r="A73" s="26"/>
      <c r="B73" s="27" t="s">
        <v>350</v>
      </c>
      <c r="C73" s="28" t="s">
        <v>351</v>
      </c>
      <c r="D73" s="25"/>
      <c r="E73" s="25"/>
      <c r="F73" s="29"/>
      <c r="G73" s="24"/>
      <c r="H73" s="30"/>
      <c r="I73" s="24"/>
      <c r="J73" s="31"/>
    </row>
    <row r="74" spans="1:10" s="1" customFormat="1" ht="28.8">
      <c r="A74" s="32">
        <f>A71+1</f>
        <v>35</v>
      </c>
      <c r="B74" s="35" t="s">
        <v>352</v>
      </c>
      <c r="C74" s="36" t="s">
        <v>353</v>
      </c>
      <c r="D74" s="37" t="s">
        <v>339</v>
      </c>
      <c r="E74" s="38">
        <v>6</v>
      </c>
      <c r="F74" s="274"/>
      <c r="G74" s="39">
        <f>E74*F74</f>
        <v>0</v>
      </c>
      <c r="H74" s="40">
        <v>0</v>
      </c>
      <c r="I74" s="41">
        <f>E74*H74</f>
        <v>0</v>
      </c>
      <c r="J74" s="42"/>
    </row>
    <row r="75" spans="1:10" s="1" customFormat="1" ht="9.6">
      <c r="A75" s="32">
        <f>A74+1</f>
        <v>36</v>
      </c>
      <c r="B75" s="35" t="s">
        <v>354</v>
      </c>
      <c r="C75" s="36" t="s">
        <v>355</v>
      </c>
      <c r="D75" s="37" t="s">
        <v>225</v>
      </c>
      <c r="E75" s="48">
        <v>68.88</v>
      </c>
      <c r="F75" s="274"/>
      <c r="G75" s="39">
        <f>E75*F75</f>
        <v>0</v>
      </c>
      <c r="H75" s="40">
        <v>0</v>
      </c>
      <c r="I75" s="41">
        <f>E75*H75</f>
        <v>0</v>
      </c>
      <c r="J75" s="42"/>
    </row>
    <row r="76" spans="1:10" s="17" customFormat="1" ht="10.8" thickBot="1">
      <c r="A76" s="49"/>
      <c r="B76" s="51">
        <v>725</v>
      </c>
      <c r="C76" s="52" t="s">
        <v>356</v>
      </c>
      <c r="D76" s="50"/>
      <c r="E76" s="50"/>
      <c r="F76" s="53"/>
      <c r="G76" s="65">
        <f>SUM(G74:G75)</f>
        <v>0</v>
      </c>
      <c r="H76" s="54"/>
      <c r="I76" s="66">
        <f>SUM(I74:I75)</f>
        <v>0</v>
      </c>
      <c r="J76" s="55"/>
    </row>
    <row r="77" spans="1:10" ht="13.8" thickBot="1">
      <c r="A77" s="67"/>
      <c r="B77" s="67"/>
      <c r="C77" s="67"/>
      <c r="D77" s="67"/>
      <c r="E77" s="67"/>
      <c r="F77" s="67"/>
      <c r="G77" s="67"/>
      <c r="H77" s="67"/>
      <c r="I77" s="67"/>
      <c r="J77" s="67"/>
    </row>
    <row r="78" spans="1:10" s="17" customFormat="1" ht="13.8" thickBot="1">
      <c r="A78" s="68"/>
      <c r="B78" s="69"/>
      <c r="C78" s="71" t="s">
        <v>173</v>
      </c>
      <c r="D78" s="70"/>
      <c r="E78" s="70"/>
      <c r="F78" s="70"/>
      <c r="G78" s="70"/>
      <c r="H78" s="70"/>
      <c r="I78" s="256">
        <f>'KRYCÍ LIST #4'!E20</f>
        <v>0</v>
      </c>
      <c r="J78" s="168"/>
    </row>
  </sheetData>
  <sheetProtection password="CA9C" sheet="1" objects="1" scenarios="1"/>
  <mergeCells count="27">
    <mergeCell ref="A1:H1"/>
    <mergeCell ref="I1:J1"/>
    <mergeCell ref="A2:H2"/>
    <mergeCell ref="I2:J2"/>
    <mergeCell ref="A4:J4"/>
    <mergeCell ref="H6:I7"/>
    <mergeCell ref="J6:J8"/>
    <mergeCell ref="B47:B49"/>
    <mergeCell ref="C47:C49"/>
    <mergeCell ref="D47:D49"/>
    <mergeCell ref="E47:E49"/>
    <mergeCell ref="F47:G48"/>
    <mergeCell ref="H47:I48"/>
    <mergeCell ref="J47:J49"/>
    <mergeCell ref="B6:B8"/>
    <mergeCell ref="C6:C8"/>
    <mergeCell ref="D6:D8"/>
    <mergeCell ref="E6:E8"/>
    <mergeCell ref="F6:G7"/>
    <mergeCell ref="J56:J58"/>
    <mergeCell ref="I78:J78"/>
    <mergeCell ref="B56:B58"/>
    <mergeCell ref="C56:C58"/>
    <mergeCell ref="D56:D58"/>
    <mergeCell ref="E56:E58"/>
    <mergeCell ref="F56:G57"/>
    <mergeCell ref="H56:I5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15.xml><?xml version="1.0" encoding="utf-8"?>
<worksheet xmlns="http://schemas.openxmlformats.org/spreadsheetml/2006/main" xmlns:r="http://schemas.openxmlformats.org/officeDocument/2006/relationships">
  <dimension ref="A1:M41"/>
  <sheetViews>
    <sheetView topLeftCell="A10" workbookViewId="0">
      <selection activeCell="F30" sqref="F30:G31"/>
    </sheetView>
  </sheetViews>
  <sheetFormatPr defaultRowHeight="13.2"/>
  <cols>
    <col min="1" max="1" width="2.109375" customWidth="1"/>
    <col min="2" max="2" width="4.5546875" customWidth="1"/>
    <col min="3" max="3" width="4.33203125" customWidth="1"/>
    <col min="4" max="4" width="6.6640625" customWidth="1"/>
    <col min="5" max="5" width="6.44140625" customWidth="1"/>
    <col min="6" max="6" width="9.5546875" customWidth="1"/>
    <col min="7" max="7" width="12.33203125" customWidth="1"/>
    <col min="8" max="8" width="6.44140625" customWidth="1"/>
    <col min="9" max="9" width="2.44140625" customWidth="1"/>
    <col min="10" max="10" width="5" customWidth="1"/>
    <col min="11" max="11" width="11.88671875" customWidth="1"/>
    <col min="12" max="12" width="2.33203125" customWidth="1"/>
    <col min="13" max="13" width="13.5546875" customWidth="1"/>
  </cols>
  <sheetData>
    <row r="1" spans="1:13" ht="18.45" customHeight="1">
      <c r="A1" s="247" t="s">
        <v>181</v>
      </c>
      <c r="B1" s="139"/>
      <c r="C1" s="139"/>
      <c r="D1" s="139"/>
      <c r="E1" s="139"/>
      <c r="F1" s="139"/>
      <c r="G1" s="139"/>
      <c r="H1" s="139"/>
      <c r="I1" s="139"/>
      <c r="J1" s="139"/>
      <c r="K1" s="139"/>
      <c r="L1" s="139"/>
      <c r="M1" s="139"/>
    </row>
    <row r="2" spans="1:13" ht="10.050000000000001" customHeight="1" thickBot="1">
      <c r="A2" s="163"/>
      <c r="B2" s="163"/>
      <c r="C2" s="163"/>
      <c r="D2" s="163"/>
      <c r="E2" s="163"/>
      <c r="F2" s="163"/>
      <c r="G2" s="163"/>
      <c r="H2" s="163"/>
      <c r="I2" s="163"/>
      <c r="J2" s="163"/>
      <c r="K2" s="163"/>
      <c r="L2" s="163"/>
      <c r="M2" s="163"/>
    </row>
    <row r="3" spans="1:13" ht="13.05" customHeight="1">
      <c r="A3" s="248" t="s">
        <v>182</v>
      </c>
      <c r="B3" s="178"/>
      <c r="C3" s="178"/>
      <c r="D3" s="179"/>
      <c r="E3" s="249" t="s">
        <v>183</v>
      </c>
      <c r="F3" s="178"/>
      <c r="G3" s="178"/>
      <c r="H3" s="178"/>
      <c r="I3" s="178"/>
      <c r="J3" s="179"/>
      <c r="K3" s="249" t="s">
        <v>184</v>
      </c>
      <c r="L3" s="179"/>
      <c r="M3" s="85" t="s">
        <v>185</v>
      </c>
    </row>
    <row r="4" spans="1:13" ht="13.2" customHeight="1">
      <c r="A4" s="245" t="s">
        <v>186</v>
      </c>
      <c r="B4" s="142"/>
      <c r="C4" s="142"/>
      <c r="D4" s="143"/>
      <c r="E4" s="246" t="s">
        <v>187</v>
      </c>
      <c r="F4" s="182"/>
      <c r="G4" s="182"/>
      <c r="H4" s="182"/>
      <c r="I4" s="182"/>
      <c r="J4" s="183"/>
      <c r="K4" s="184" t="s">
        <v>188</v>
      </c>
      <c r="L4" s="143"/>
      <c r="M4" s="86" t="s">
        <v>189</v>
      </c>
    </row>
    <row r="5" spans="1:13" ht="13.05" customHeight="1">
      <c r="A5" s="243" t="s">
        <v>190</v>
      </c>
      <c r="B5" s="136"/>
      <c r="C5" s="136"/>
      <c r="D5" s="137"/>
      <c r="E5" s="237" t="s">
        <v>191</v>
      </c>
      <c r="F5" s="136"/>
      <c r="G5" s="136"/>
      <c r="H5" s="136"/>
      <c r="I5" s="136"/>
      <c r="J5" s="137"/>
      <c r="K5" s="237" t="s">
        <v>192</v>
      </c>
      <c r="L5" s="137"/>
      <c r="M5" s="87" t="s">
        <v>193</v>
      </c>
    </row>
    <row r="6" spans="1:13" ht="13.2" customHeight="1">
      <c r="A6" s="245" t="s">
        <v>188</v>
      </c>
      <c r="B6" s="142"/>
      <c r="C6" s="142"/>
      <c r="D6" s="143"/>
      <c r="E6" s="246" t="s">
        <v>194</v>
      </c>
      <c r="F6" s="182"/>
      <c r="G6" s="182"/>
      <c r="H6" s="182"/>
      <c r="I6" s="182"/>
      <c r="J6" s="183"/>
      <c r="K6" s="184" t="s">
        <v>188</v>
      </c>
      <c r="L6" s="143"/>
      <c r="M6" s="86" t="s">
        <v>188</v>
      </c>
    </row>
    <row r="7" spans="1:13" s="3" customFormat="1" ht="13.05" customHeight="1">
      <c r="A7" s="242" t="s">
        <v>195</v>
      </c>
      <c r="B7" s="229"/>
      <c r="C7" s="229"/>
      <c r="D7" s="244" t="s">
        <v>199</v>
      </c>
      <c r="E7" s="229"/>
      <c r="F7" s="229"/>
      <c r="G7" s="231"/>
      <c r="H7" s="235" t="s">
        <v>202</v>
      </c>
      <c r="I7" s="229"/>
      <c r="J7" s="229"/>
      <c r="K7" s="229"/>
      <c r="L7" s="229"/>
      <c r="M7" s="88"/>
    </row>
    <row r="8" spans="1:13" s="3" customFormat="1" ht="13.05" customHeight="1">
      <c r="A8" s="242" t="s">
        <v>196</v>
      </c>
      <c r="B8" s="229"/>
      <c r="C8" s="229"/>
      <c r="D8" s="244" t="s">
        <v>200</v>
      </c>
      <c r="E8" s="229"/>
      <c r="F8" s="229"/>
      <c r="G8" s="231"/>
      <c r="H8" s="235" t="s">
        <v>203</v>
      </c>
      <c r="I8" s="229"/>
      <c r="J8" s="229"/>
      <c r="K8" s="229"/>
      <c r="L8" s="229"/>
      <c r="M8" s="89" t="str">
        <f>IF(M7=0,"",E28/M7)</f>
        <v/>
      </c>
    </row>
    <row r="9" spans="1:13" ht="13.05" customHeight="1">
      <c r="A9" s="242" t="s">
        <v>197</v>
      </c>
      <c r="B9" s="152"/>
      <c r="C9" s="152"/>
      <c r="D9" s="244" t="s">
        <v>188</v>
      </c>
      <c r="E9" s="152"/>
      <c r="F9" s="152"/>
      <c r="G9" s="154"/>
      <c r="H9" s="235" t="s">
        <v>204</v>
      </c>
      <c r="I9" s="152"/>
      <c r="J9" s="152"/>
      <c r="K9" s="239" t="s">
        <v>188</v>
      </c>
      <c r="L9" s="152"/>
      <c r="M9" s="156"/>
    </row>
    <row r="10" spans="1:13" s="3" customFormat="1" ht="13.05" customHeight="1">
      <c r="A10" s="243" t="s">
        <v>198</v>
      </c>
      <c r="B10" s="238"/>
      <c r="C10" s="238"/>
      <c r="D10" s="240" t="s">
        <v>201</v>
      </c>
      <c r="E10" s="238"/>
      <c r="F10" s="238"/>
      <c r="G10" s="144"/>
      <c r="H10" s="237" t="s">
        <v>205</v>
      </c>
      <c r="I10" s="238"/>
      <c r="J10" s="240" t="s">
        <v>188</v>
      </c>
      <c r="K10" s="136"/>
      <c r="L10" s="136"/>
      <c r="M10" s="162"/>
    </row>
    <row r="11" spans="1:13" ht="13.05" customHeight="1" thickBot="1">
      <c r="A11" s="236" t="s">
        <v>188</v>
      </c>
      <c r="B11" s="163"/>
      <c r="C11" s="163"/>
      <c r="D11" s="163"/>
      <c r="E11" s="163"/>
      <c r="F11" s="163"/>
      <c r="G11" s="164"/>
      <c r="H11" s="241" t="s">
        <v>188</v>
      </c>
      <c r="I11" s="163"/>
      <c r="J11" s="163"/>
      <c r="K11" s="163"/>
      <c r="L11" s="163"/>
      <c r="M11" s="166"/>
    </row>
    <row r="12" spans="1:13" ht="28.5" customHeight="1" thickBot="1">
      <c r="A12" s="167" t="s">
        <v>206</v>
      </c>
      <c r="B12" s="149"/>
      <c r="C12" s="149"/>
      <c r="D12" s="149"/>
      <c r="E12" s="149"/>
      <c r="F12" s="149"/>
      <c r="G12" s="149"/>
      <c r="H12" s="149"/>
      <c r="I12" s="149"/>
      <c r="J12" s="149"/>
      <c r="K12" s="149"/>
      <c r="L12" s="149"/>
      <c r="M12" s="168"/>
    </row>
    <row r="13" spans="1:13" ht="13.05" customHeight="1">
      <c r="A13" s="225" t="s">
        <v>207</v>
      </c>
      <c r="B13" s="170"/>
      <c r="C13" s="170"/>
      <c r="D13" s="170"/>
      <c r="E13" s="170"/>
      <c r="F13" s="170"/>
      <c r="G13" s="225" t="s">
        <v>208</v>
      </c>
      <c r="H13" s="170"/>
      <c r="I13" s="170"/>
      <c r="J13" s="170"/>
      <c r="K13" s="170"/>
      <c r="L13" s="170"/>
      <c r="M13" s="232"/>
    </row>
    <row r="14" spans="1:13" s="3" customFormat="1" ht="13.05" customHeight="1">
      <c r="A14" s="233"/>
      <c r="B14" s="235" t="s">
        <v>209</v>
      </c>
      <c r="C14" s="229"/>
      <c r="D14" s="231"/>
      <c r="E14" s="153"/>
      <c r="F14" s="229"/>
      <c r="G14" s="151" t="s">
        <v>224</v>
      </c>
      <c r="H14" s="218"/>
      <c r="I14" s="218"/>
      <c r="J14" s="219"/>
      <c r="K14" s="268"/>
      <c r="L14" s="92" t="s">
        <v>225</v>
      </c>
      <c r="M14" s="96">
        <f>E20*K14/100</f>
        <v>0</v>
      </c>
    </row>
    <row r="15" spans="1:13" s="3" customFormat="1" ht="13.05" customHeight="1">
      <c r="A15" s="234"/>
      <c r="B15" s="235" t="s">
        <v>210</v>
      </c>
      <c r="C15" s="229"/>
      <c r="D15" s="231"/>
      <c r="E15" s="153"/>
      <c r="F15" s="229"/>
      <c r="G15" s="151" t="s">
        <v>226</v>
      </c>
      <c r="H15" s="218"/>
      <c r="I15" s="218"/>
      <c r="J15" s="219"/>
      <c r="K15" s="268"/>
      <c r="L15" s="92" t="s">
        <v>225</v>
      </c>
      <c r="M15" s="96">
        <f>E20*K15/100</f>
        <v>0</v>
      </c>
    </row>
    <row r="16" spans="1:13" s="3" customFormat="1" ht="13.05" customHeight="1">
      <c r="A16" s="95" t="s">
        <v>211</v>
      </c>
      <c r="B16" s="230" t="s">
        <v>212</v>
      </c>
      <c r="C16" s="229"/>
      <c r="D16" s="231"/>
      <c r="E16" s="153">
        <v>0</v>
      </c>
      <c r="F16" s="229"/>
      <c r="G16" s="151" t="s">
        <v>227</v>
      </c>
      <c r="H16" s="218"/>
      <c r="I16" s="218"/>
      <c r="J16" s="219"/>
      <c r="K16" s="268"/>
      <c r="L16" s="92" t="s">
        <v>225</v>
      </c>
      <c r="M16" s="96">
        <f>E20*K16/100</f>
        <v>0</v>
      </c>
    </row>
    <row r="17" spans="1:13" s="3" customFormat="1" ht="13.05" customHeight="1">
      <c r="A17" s="95" t="s">
        <v>213</v>
      </c>
      <c r="B17" s="230" t="s">
        <v>214</v>
      </c>
      <c r="C17" s="229"/>
      <c r="D17" s="231"/>
      <c r="E17" s="153">
        <v>0</v>
      </c>
      <c r="F17" s="229"/>
      <c r="G17" s="151" t="s">
        <v>228</v>
      </c>
      <c r="H17" s="218"/>
      <c r="I17" s="218"/>
      <c r="J17" s="219"/>
      <c r="K17" s="268"/>
      <c r="L17" s="92" t="s">
        <v>225</v>
      </c>
      <c r="M17" s="96">
        <f>E20*K17/100</f>
        <v>0</v>
      </c>
    </row>
    <row r="18" spans="1:13" s="3" customFormat="1" ht="13.05" customHeight="1">
      <c r="A18" s="95" t="s">
        <v>215</v>
      </c>
      <c r="B18" s="230" t="s">
        <v>216</v>
      </c>
      <c r="C18" s="229"/>
      <c r="D18" s="231"/>
      <c r="E18" s="153">
        <v>0</v>
      </c>
      <c r="F18" s="229"/>
      <c r="G18" s="151" t="s">
        <v>229</v>
      </c>
      <c r="H18" s="218"/>
      <c r="I18" s="218"/>
      <c r="J18" s="219"/>
      <c r="K18" s="268"/>
      <c r="L18" s="92" t="s">
        <v>225</v>
      </c>
      <c r="M18" s="96">
        <v>0</v>
      </c>
    </row>
    <row r="19" spans="1:13" s="3" customFormat="1" ht="13.05" customHeight="1">
      <c r="A19" s="95" t="s">
        <v>217</v>
      </c>
      <c r="B19" s="230" t="s">
        <v>218</v>
      </c>
      <c r="C19" s="229"/>
      <c r="D19" s="231"/>
      <c r="E19" s="153">
        <f>'REKAPITULACE #5'!C10</f>
        <v>0</v>
      </c>
      <c r="F19" s="229"/>
      <c r="G19" s="285" t="s">
        <v>1074</v>
      </c>
      <c r="H19" s="218"/>
      <c r="I19" s="218"/>
      <c r="J19" s="219"/>
      <c r="K19" s="268"/>
      <c r="L19" s="92" t="s">
        <v>225</v>
      </c>
      <c r="M19" s="96">
        <f>E20*K19/100</f>
        <v>0</v>
      </c>
    </row>
    <row r="20" spans="1:13" s="3" customFormat="1" ht="13.05" customHeight="1">
      <c r="A20" s="151" t="s">
        <v>219</v>
      </c>
      <c r="B20" s="218"/>
      <c r="C20" s="218"/>
      <c r="D20" s="219"/>
      <c r="E20" s="153">
        <f>SUM(E16:E19)</f>
        <v>0</v>
      </c>
      <c r="F20" s="229"/>
      <c r="G20" s="285" t="s">
        <v>1073</v>
      </c>
      <c r="H20" s="218"/>
      <c r="I20" s="218"/>
      <c r="J20" s="219"/>
      <c r="K20" s="268"/>
      <c r="L20" s="92" t="s">
        <v>225</v>
      </c>
      <c r="M20" s="96">
        <f>E20*K20/100</f>
        <v>0</v>
      </c>
    </row>
    <row r="21" spans="1:13" s="3" customFormat="1" ht="13.05" customHeight="1">
      <c r="A21" s="151" t="s">
        <v>220</v>
      </c>
      <c r="B21" s="218"/>
      <c r="C21" s="218"/>
      <c r="D21" s="219"/>
      <c r="E21" s="153">
        <v>0</v>
      </c>
      <c r="F21" s="229"/>
      <c r="G21" s="285" t="s">
        <v>1072</v>
      </c>
      <c r="H21" s="218"/>
      <c r="I21" s="218"/>
      <c r="J21" s="219"/>
      <c r="K21" s="268"/>
      <c r="L21" s="92" t="s">
        <v>225</v>
      </c>
      <c r="M21" s="96">
        <f>E20*K21/100</f>
        <v>0</v>
      </c>
    </row>
    <row r="22" spans="1:13" s="3" customFormat="1" ht="13.05" customHeight="1">
      <c r="A22" s="151" t="s">
        <v>221</v>
      </c>
      <c r="B22" s="218"/>
      <c r="C22" s="218"/>
      <c r="D22" s="219"/>
      <c r="E22" s="153">
        <v>0</v>
      </c>
      <c r="F22" s="229"/>
      <c r="G22" s="285" t="s">
        <v>1071</v>
      </c>
      <c r="H22" s="218"/>
      <c r="I22" s="218"/>
      <c r="J22" s="219"/>
      <c r="K22" s="268"/>
      <c r="L22" s="92" t="s">
        <v>225</v>
      </c>
      <c r="M22" s="96">
        <f>E20*K22/100</f>
        <v>0</v>
      </c>
    </row>
    <row r="23" spans="1:13" s="3" customFormat="1" ht="13.05" customHeight="1" thickBot="1">
      <c r="A23" s="151" t="s">
        <v>222</v>
      </c>
      <c r="B23" s="218"/>
      <c r="C23" s="218"/>
      <c r="D23" s="219"/>
      <c r="E23" s="153">
        <v>0</v>
      </c>
      <c r="F23" s="229"/>
      <c r="G23" s="286" t="s">
        <v>1070</v>
      </c>
      <c r="H23" s="161"/>
      <c r="I23" s="161"/>
      <c r="J23" s="217"/>
      <c r="K23" s="284"/>
      <c r="L23" s="94" t="s">
        <v>225</v>
      </c>
      <c r="M23" s="97">
        <f>E20*K23/100</f>
        <v>0</v>
      </c>
    </row>
    <row r="24" spans="1:13" s="3" customFormat="1" ht="13.05" customHeight="1">
      <c r="A24" s="151" t="s">
        <v>223</v>
      </c>
      <c r="B24" s="218"/>
      <c r="C24" s="218"/>
      <c r="D24" s="218"/>
      <c r="E24" s="153">
        <f>SUM(E20:E23)</f>
        <v>0</v>
      </c>
      <c r="F24" s="229"/>
      <c r="G24" s="225" t="s">
        <v>230</v>
      </c>
      <c r="H24" s="170"/>
      <c r="I24" s="170"/>
      <c r="J24" s="170"/>
      <c r="K24" s="170"/>
      <c r="L24" s="170"/>
      <c r="M24" s="226"/>
    </row>
    <row r="25" spans="1:13" s="3" customFormat="1" ht="13.05" customHeight="1">
      <c r="A25" s="151" t="s">
        <v>232</v>
      </c>
      <c r="B25" s="218"/>
      <c r="C25" s="218"/>
      <c r="D25" s="219"/>
      <c r="E25" s="153">
        <f>SUM(M14:M23)</f>
        <v>0</v>
      </c>
      <c r="F25" s="152"/>
      <c r="G25" s="285" t="s">
        <v>1069</v>
      </c>
      <c r="H25" s="218"/>
      <c r="I25" s="218"/>
      <c r="J25" s="219"/>
      <c r="K25" s="268"/>
      <c r="L25" s="92" t="s">
        <v>225</v>
      </c>
      <c r="M25" s="96">
        <f>E20*K25/100</f>
        <v>0</v>
      </c>
    </row>
    <row r="26" spans="1:13" s="3" customFormat="1" ht="13.05" customHeight="1" thickBot="1">
      <c r="A26" s="151" t="s">
        <v>233</v>
      </c>
      <c r="B26" s="218"/>
      <c r="C26" s="218"/>
      <c r="D26" s="219"/>
      <c r="E26" s="153">
        <f>SUM(M25:M26)</f>
        <v>0</v>
      </c>
      <c r="F26" s="152"/>
      <c r="G26" s="160"/>
      <c r="H26" s="161"/>
      <c r="I26" s="161"/>
      <c r="J26" s="217"/>
      <c r="K26" s="93"/>
      <c r="L26" s="94" t="s">
        <v>225</v>
      </c>
      <c r="M26" s="97">
        <f>E20*K26/100</f>
        <v>0</v>
      </c>
    </row>
    <row r="27" spans="1:13" s="3" customFormat="1" ht="13.05" customHeight="1" thickBot="1">
      <c r="A27" s="160" t="s">
        <v>234</v>
      </c>
      <c r="B27" s="161"/>
      <c r="C27" s="161"/>
      <c r="D27" s="217"/>
      <c r="E27" s="220">
        <f>SUM(M28:M28)</f>
        <v>0</v>
      </c>
      <c r="F27" s="136"/>
      <c r="G27" s="225" t="s">
        <v>231</v>
      </c>
      <c r="H27" s="227"/>
      <c r="I27" s="227"/>
      <c r="J27" s="227"/>
      <c r="K27" s="227"/>
      <c r="L27" s="227"/>
      <c r="M27" s="228"/>
    </row>
    <row r="28" spans="1:13" s="3" customFormat="1" ht="13.05" customHeight="1" thickBot="1">
      <c r="A28" s="221" t="s">
        <v>235</v>
      </c>
      <c r="B28" s="222"/>
      <c r="C28" s="222"/>
      <c r="D28" s="223"/>
      <c r="E28" s="224">
        <f>SUM(E24:E27)</f>
        <v>0</v>
      </c>
      <c r="F28" s="178"/>
      <c r="G28" s="160"/>
      <c r="H28" s="161"/>
      <c r="I28" s="161"/>
      <c r="J28" s="217"/>
      <c r="K28" s="93"/>
      <c r="L28" s="94" t="s">
        <v>225</v>
      </c>
      <c r="M28" s="97">
        <f>E20*K28/100</f>
        <v>0</v>
      </c>
    </row>
    <row r="29" spans="1:13" s="4" customFormat="1" ht="13.05" customHeight="1">
      <c r="A29" s="210" t="s">
        <v>236</v>
      </c>
      <c r="B29" s="211"/>
      <c r="C29" s="211"/>
      <c r="D29" s="212"/>
      <c r="E29" s="213" t="s">
        <v>237</v>
      </c>
      <c r="F29" s="211"/>
      <c r="G29" s="212"/>
      <c r="H29" s="213" t="s">
        <v>238</v>
      </c>
      <c r="I29" s="211"/>
      <c r="J29" s="211"/>
      <c r="K29" s="211"/>
      <c r="L29" s="211"/>
      <c r="M29" s="214"/>
    </row>
    <row r="30" spans="1:13" s="3" customFormat="1" ht="13.05" customHeight="1">
      <c r="A30" s="215" t="s">
        <v>188</v>
      </c>
      <c r="B30" s="136"/>
      <c r="C30" s="136"/>
      <c r="D30" s="137"/>
      <c r="E30" s="98" t="s">
        <v>239</v>
      </c>
      <c r="F30" s="264"/>
      <c r="G30" s="265"/>
      <c r="H30" s="98" t="s">
        <v>239</v>
      </c>
      <c r="I30" s="161"/>
      <c r="J30" s="136"/>
      <c r="K30" s="136"/>
      <c r="L30" s="136"/>
      <c r="M30" s="216"/>
    </row>
    <row r="31" spans="1:13" s="3" customFormat="1" ht="13.05" customHeight="1">
      <c r="A31" s="202" t="s">
        <v>240</v>
      </c>
      <c r="B31" s="139"/>
      <c r="C31" s="194"/>
      <c r="D31" s="140"/>
      <c r="E31" s="98" t="s">
        <v>240</v>
      </c>
      <c r="F31" s="266"/>
      <c r="G31" s="267"/>
      <c r="H31" s="98" t="s">
        <v>240</v>
      </c>
      <c r="I31" s="194"/>
      <c r="J31" s="139"/>
      <c r="K31" s="139"/>
      <c r="L31" s="139"/>
      <c r="M31" s="203"/>
    </row>
    <row r="32" spans="1:13" s="3" customFormat="1" ht="13.05" customHeight="1">
      <c r="A32" s="202"/>
      <c r="B32" s="139"/>
      <c r="C32" s="139"/>
      <c r="D32" s="140"/>
      <c r="E32" s="207" t="s">
        <v>241</v>
      </c>
      <c r="F32" s="139"/>
      <c r="G32" s="140"/>
      <c r="H32" s="207" t="s">
        <v>241</v>
      </c>
      <c r="I32" s="139"/>
      <c r="J32" s="139"/>
      <c r="K32" s="139"/>
      <c r="L32" s="139"/>
      <c r="M32" s="203"/>
    </row>
    <row r="33" spans="1:13">
      <c r="A33" s="204"/>
      <c r="B33" s="205"/>
      <c r="C33" s="205"/>
      <c r="D33" s="206"/>
      <c r="E33" s="208"/>
      <c r="F33" s="205"/>
      <c r="G33" s="206"/>
      <c r="H33" s="208"/>
      <c r="I33" s="205"/>
      <c r="J33" s="205"/>
      <c r="K33" s="205"/>
      <c r="L33" s="205"/>
      <c r="M33" s="209"/>
    </row>
    <row r="34" spans="1:13" s="3" customFormat="1" ht="56.25" customHeight="1" thickBot="1">
      <c r="A34" s="204"/>
      <c r="B34" s="205"/>
      <c r="C34" s="205"/>
      <c r="D34" s="206"/>
      <c r="E34" s="208"/>
      <c r="F34" s="205"/>
      <c r="G34" s="206"/>
      <c r="H34" s="208"/>
      <c r="I34" s="205"/>
      <c r="J34" s="205"/>
      <c r="K34" s="205"/>
      <c r="L34" s="205"/>
      <c r="M34" s="209"/>
    </row>
    <row r="35" spans="1:13" s="3" customFormat="1" ht="13.05" customHeight="1">
      <c r="A35" s="169" t="s">
        <v>242</v>
      </c>
      <c r="B35" s="199"/>
      <c r="C35" s="199"/>
      <c r="D35" s="200"/>
      <c r="E35" s="201">
        <v>21</v>
      </c>
      <c r="F35" s="170"/>
      <c r="G35" s="100" t="s">
        <v>243</v>
      </c>
      <c r="H35" s="172">
        <f>E28-H37</f>
        <v>0</v>
      </c>
      <c r="I35" s="170"/>
      <c r="J35" s="170"/>
      <c r="K35" s="170"/>
      <c r="L35" s="170"/>
      <c r="M35" s="101" t="s">
        <v>244</v>
      </c>
    </row>
    <row r="36" spans="1:13" s="3" customFormat="1" ht="13.05" customHeight="1">
      <c r="A36" s="151" t="s">
        <v>245</v>
      </c>
      <c r="B36" s="195"/>
      <c r="C36" s="195"/>
      <c r="D36" s="196"/>
      <c r="E36" s="197">
        <v>21</v>
      </c>
      <c r="F36" s="152"/>
      <c r="G36" s="90" t="s">
        <v>243</v>
      </c>
      <c r="H36" s="153">
        <f>H35*E36/100</f>
        <v>0</v>
      </c>
      <c r="I36" s="152"/>
      <c r="J36" s="152"/>
      <c r="K36" s="152"/>
      <c r="L36" s="152"/>
      <c r="M36" s="102" t="s">
        <v>244</v>
      </c>
    </row>
    <row r="37" spans="1:13" s="3" customFormat="1" ht="13.05" customHeight="1">
      <c r="A37" s="151" t="s">
        <v>242</v>
      </c>
      <c r="B37" s="195"/>
      <c r="C37" s="195"/>
      <c r="D37" s="196"/>
      <c r="E37" s="197">
        <v>15</v>
      </c>
      <c r="F37" s="152"/>
      <c r="G37" s="90" t="s">
        <v>243</v>
      </c>
      <c r="H37" s="153">
        <v>0</v>
      </c>
      <c r="I37" s="198"/>
      <c r="J37" s="198"/>
      <c r="K37" s="198"/>
      <c r="L37" s="198"/>
      <c r="M37" s="102" t="s">
        <v>244</v>
      </c>
    </row>
    <row r="38" spans="1:13" s="3" customFormat="1" ht="13.05" customHeight="1">
      <c r="A38" s="151" t="s">
        <v>245</v>
      </c>
      <c r="B38" s="195"/>
      <c r="C38" s="195"/>
      <c r="D38" s="196"/>
      <c r="E38" s="197">
        <v>15</v>
      </c>
      <c r="F38" s="152"/>
      <c r="G38" s="90" t="s">
        <v>243</v>
      </c>
      <c r="H38" s="153">
        <f>H37*E38/100</f>
        <v>0</v>
      </c>
      <c r="I38" s="152"/>
      <c r="J38" s="152"/>
      <c r="K38" s="152"/>
      <c r="L38" s="152"/>
      <c r="M38" s="102" t="s">
        <v>244</v>
      </c>
    </row>
    <row r="39" spans="1:13" s="103" customFormat="1" ht="19.5" customHeight="1" thickBot="1">
      <c r="A39" s="191" t="s">
        <v>246</v>
      </c>
      <c r="B39" s="192"/>
      <c r="C39" s="192"/>
      <c r="D39" s="192"/>
      <c r="E39" s="192"/>
      <c r="F39" s="192"/>
      <c r="G39" s="192"/>
      <c r="H39" s="193">
        <f>SUM(H35:H38)</f>
        <v>0</v>
      </c>
      <c r="I39" s="146"/>
      <c r="J39" s="146"/>
      <c r="K39" s="146"/>
      <c r="L39" s="146"/>
      <c r="M39" s="104" t="s">
        <v>244</v>
      </c>
    </row>
    <row r="40" spans="1:13" s="3" customFormat="1" ht="13.05" customHeight="1"/>
    <row r="41" spans="1:13" s="3" customFormat="1" ht="13.05" customHeight="1">
      <c r="A41" s="194" t="s">
        <v>247</v>
      </c>
      <c r="B41" s="139"/>
      <c r="C41" s="139"/>
      <c r="D41" s="139"/>
      <c r="E41" s="139"/>
      <c r="F41" s="139"/>
      <c r="G41" s="139"/>
      <c r="H41" s="139"/>
      <c r="I41" s="139"/>
      <c r="J41" s="139"/>
      <c r="K41" s="139"/>
      <c r="L41" s="139"/>
      <c r="M41" s="139"/>
    </row>
  </sheetData>
  <sheetProtection password="CA9C" sheet="1" objects="1" scenarios="1"/>
  <mergeCells count="110">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39:G39"/>
    <mergeCell ref="H39:L39"/>
    <mergeCell ref="A41:M41"/>
    <mergeCell ref="A37:D37"/>
    <mergeCell ref="E37:F37"/>
    <mergeCell ref="H37:L37"/>
    <mergeCell ref="A38:D38"/>
    <mergeCell ref="E38:F38"/>
    <mergeCell ref="H38:L38"/>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dimension ref="A1:C12"/>
  <sheetViews>
    <sheetView workbookViewId="0">
      <selection activeCell="C6" sqref="C6"/>
    </sheetView>
  </sheetViews>
  <sheetFormatPr defaultRowHeight="13.2"/>
  <cols>
    <col min="1" max="1" width="3.88671875" customWidth="1"/>
    <col min="2" max="2" width="45.21875" customWidth="1"/>
    <col min="3" max="3" width="20.44140625" customWidth="1"/>
  </cols>
  <sheetData>
    <row r="1" spans="1:3" s="2" customFormat="1" ht="9.6">
      <c r="A1" s="250" t="s">
        <v>0</v>
      </c>
      <c r="B1" s="250"/>
      <c r="C1" s="2" t="s">
        <v>1</v>
      </c>
    </row>
    <row r="2" spans="1:3" s="2" customFormat="1" ht="9.6">
      <c r="A2" s="250" t="s">
        <v>2</v>
      </c>
      <c r="B2" s="250"/>
      <c r="C2" s="2" t="s">
        <v>3</v>
      </c>
    </row>
    <row r="3" spans="1:3" s="1" customFormat="1" ht="9.6"/>
    <row r="4" spans="1:3" s="4" customFormat="1">
      <c r="A4" s="251" t="s">
        <v>174</v>
      </c>
      <c r="B4" s="139"/>
      <c r="C4" s="139"/>
    </row>
    <row r="5" spans="1:3" s="1" customFormat="1" ht="10.199999999999999" thickBot="1"/>
    <row r="6" spans="1:3" s="1" customFormat="1" ht="9.75" customHeight="1">
      <c r="A6" s="252" t="s">
        <v>175</v>
      </c>
      <c r="B6" s="254" t="s">
        <v>176</v>
      </c>
      <c r="C6" s="72" t="s">
        <v>17</v>
      </c>
    </row>
    <row r="7" spans="1:3" s="1" customFormat="1" ht="9.75" customHeight="1" thickBot="1">
      <c r="A7" s="253"/>
      <c r="B7" s="255"/>
      <c r="C7" s="73" t="s">
        <v>177</v>
      </c>
    </row>
    <row r="8" spans="1:3" s="16" customFormat="1" ht="10.199999999999999">
      <c r="A8" s="74"/>
      <c r="B8" s="76" t="s">
        <v>27</v>
      </c>
      <c r="C8" s="75"/>
    </row>
    <row r="9" spans="1:3" s="16" customFormat="1" ht="10.199999999999999">
      <c r="A9" s="77" t="s">
        <v>171</v>
      </c>
      <c r="B9" s="28" t="s">
        <v>178</v>
      </c>
      <c r="C9" s="78">
        <f>'ROZPOČET #5'!G159</f>
        <v>0</v>
      </c>
    </row>
    <row r="10" spans="1:3" s="16" customFormat="1" ht="10.8" thickBot="1">
      <c r="A10" s="79"/>
      <c r="B10" s="80" t="s">
        <v>179</v>
      </c>
      <c r="C10" s="81">
        <f>SUM(C9:C9)</f>
        <v>0</v>
      </c>
    </row>
    <row r="11" spans="1:3" s="1" customFormat="1" ht="10.199999999999999" thickBot="1"/>
    <row r="12" spans="1:3" s="16" customFormat="1" ht="10.8" thickBot="1">
      <c r="A12" s="82"/>
      <c r="B12" s="83" t="s">
        <v>180</v>
      </c>
      <c r="C12" s="84">
        <f>C10</f>
        <v>0</v>
      </c>
    </row>
  </sheetData>
  <sheetProtection password="CA9C"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dimension ref="A1:J161"/>
  <sheetViews>
    <sheetView workbookViewId="0">
      <selection activeCell="F12" sqref="F12:F158"/>
    </sheetView>
  </sheetViews>
  <sheetFormatPr defaultRowHeight="13.2"/>
  <cols>
    <col min="1" max="1" width="3.77734375" customWidth="1"/>
    <col min="2" max="2" width="11.109375" customWidth="1"/>
    <col min="3" max="3" width="43.44140625" customWidth="1"/>
    <col min="4" max="4" width="4.44140625" customWidth="1"/>
    <col min="5" max="5" width="8.77734375" customWidth="1"/>
    <col min="6" max="7" width="10.6640625" customWidth="1"/>
    <col min="8" max="9" width="9.109375" customWidth="1"/>
    <col min="10" max="10" width="13.21875" customWidth="1"/>
  </cols>
  <sheetData>
    <row r="1" spans="1:10" s="2" customFormat="1" ht="9.6">
      <c r="A1" s="250" t="s">
        <v>0</v>
      </c>
      <c r="B1" s="250"/>
      <c r="C1" s="250"/>
      <c r="D1" s="250"/>
      <c r="E1" s="250"/>
      <c r="F1" s="250"/>
      <c r="G1" s="250"/>
      <c r="H1" s="250"/>
      <c r="I1" s="250" t="s">
        <v>1</v>
      </c>
      <c r="J1" s="250"/>
    </row>
    <row r="2" spans="1:10" s="2" customFormat="1" ht="9.6">
      <c r="A2" s="250" t="s">
        <v>2</v>
      </c>
      <c r="B2" s="250"/>
      <c r="C2" s="250"/>
      <c r="D2" s="250"/>
      <c r="E2" s="250"/>
      <c r="F2" s="250"/>
      <c r="G2" s="250"/>
      <c r="H2" s="250"/>
      <c r="I2" s="250" t="s">
        <v>3</v>
      </c>
      <c r="J2" s="250"/>
    </row>
    <row r="3" spans="1:10" s="1" customFormat="1" ht="9.6"/>
    <row r="4" spans="1:10" s="3" customFormat="1">
      <c r="A4" s="251" t="s">
        <v>4</v>
      </c>
      <c r="B4" s="139"/>
      <c r="C4" s="139"/>
      <c r="D4" s="139"/>
      <c r="E4" s="139"/>
      <c r="F4" s="139"/>
      <c r="G4" s="139"/>
      <c r="H4" s="139"/>
      <c r="I4" s="139"/>
      <c r="J4" s="139"/>
    </row>
    <row r="5" spans="1:10" s="1" customFormat="1" ht="10.199999999999999" thickBot="1"/>
    <row r="6" spans="1:10" s="1" customFormat="1" ht="9.75" customHeight="1">
      <c r="A6" s="5" t="s">
        <v>5</v>
      </c>
      <c r="B6" s="259" t="s">
        <v>9</v>
      </c>
      <c r="C6" s="259" t="s">
        <v>11</v>
      </c>
      <c r="D6" s="259" t="s">
        <v>13</v>
      </c>
      <c r="E6" s="259" t="s">
        <v>15</v>
      </c>
      <c r="F6" s="260" t="s">
        <v>17</v>
      </c>
      <c r="G6" s="178"/>
      <c r="H6" s="259" t="s">
        <v>22</v>
      </c>
      <c r="I6" s="178"/>
      <c r="J6" s="257" t="s">
        <v>25</v>
      </c>
    </row>
    <row r="7" spans="1:10" s="1" customFormat="1" ht="9.75" customHeight="1">
      <c r="A7" s="6" t="s">
        <v>6</v>
      </c>
      <c r="B7" s="141"/>
      <c r="C7" s="141"/>
      <c r="D7" s="141"/>
      <c r="E7" s="141"/>
      <c r="F7" s="261"/>
      <c r="G7" s="139"/>
      <c r="H7" s="141"/>
      <c r="I7" s="139"/>
      <c r="J7" s="258"/>
    </row>
    <row r="8" spans="1:10" s="1" customFormat="1" ht="9.75" customHeight="1">
      <c r="A8" s="6" t="s">
        <v>7</v>
      </c>
      <c r="B8" s="141"/>
      <c r="C8" s="141"/>
      <c r="D8" s="141"/>
      <c r="E8" s="141"/>
      <c r="F8" s="9" t="s">
        <v>18</v>
      </c>
      <c r="G8" s="11" t="s">
        <v>20</v>
      </c>
      <c r="H8" s="13" t="s">
        <v>18</v>
      </c>
      <c r="I8" s="11" t="s">
        <v>20</v>
      </c>
      <c r="J8" s="258"/>
    </row>
    <row r="9" spans="1:10" s="1" customFormat="1" ht="9.75" customHeight="1" thickBot="1">
      <c r="A9" s="7" t="s">
        <v>8</v>
      </c>
      <c r="B9" s="8" t="s">
        <v>10</v>
      </c>
      <c r="C9" s="8" t="s">
        <v>12</v>
      </c>
      <c r="D9" s="8" t="s">
        <v>14</v>
      </c>
      <c r="E9" s="8" t="s">
        <v>16</v>
      </c>
      <c r="F9" s="10" t="s">
        <v>19</v>
      </c>
      <c r="G9" s="12" t="s">
        <v>21</v>
      </c>
      <c r="H9" s="14" t="s">
        <v>23</v>
      </c>
      <c r="I9" s="12" t="s">
        <v>24</v>
      </c>
      <c r="J9" s="15" t="s">
        <v>26</v>
      </c>
    </row>
    <row r="10" spans="1:10" s="17" customFormat="1" ht="10.199999999999999">
      <c r="A10" s="19"/>
      <c r="B10" s="18"/>
      <c r="C10" s="20" t="s">
        <v>27</v>
      </c>
      <c r="D10" s="18"/>
      <c r="E10" s="18"/>
      <c r="F10" s="21"/>
      <c r="H10" s="22"/>
      <c r="J10" s="23"/>
    </row>
    <row r="11" spans="1:10" s="17" customFormat="1" ht="10.199999999999999">
      <c r="A11" s="26"/>
      <c r="B11" s="27" t="s">
        <v>28</v>
      </c>
      <c r="C11" s="28" t="s">
        <v>29</v>
      </c>
      <c r="D11" s="25"/>
      <c r="E11" s="25"/>
      <c r="F11" s="29"/>
      <c r="G11" s="24"/>
      <c r="H11" s="30"/>
      <c r="I11" s="24"/>
      <c r="J11" s="31"/>
    </row>
    <row r="12" spans="1:10" s="1" customFormat="1" ht="19.2">
      <c r="A12" s="32">
        <v>1</v>
      </c>
      <c r="B12" s="34"/>
      <c r="C12" s="36" t="s">
        <v>30</v>
      </c>
      <c r="D12" s="37" t="s">
        <v>31</v>
      </c>
      <c r="E12" s="38">
        <v>1</v>
      </c>
      <c r="F12" s="274"/>
      <c r="G12" s="39">
        <f t="shared" ref="G12:G43" si="0">E12*F12</f>
        <v>0</v>
      </c>
      <c r="H12" s="40">
        <v>0</v>
      </c>
      <c r="I12" s="41">
        <f t="shared" ref="I12:I43" si="1">E12*H12</f>
        <v>0</v>
      </c>
      <c r="J12" s="42"/>
    </row>
    <row r="13" spans="1:10" s="1" customFormat="1" ht="28.8">
      <c r="A13" s="32">
        <f t="shared" ref="A13:A44" si="2">A12+1</f>
        <v>2</v>
      </c>
      <c r="B13" s="34"/>
      <c r="C13" s="36" t="s">
        <v>32</v>
      </c>
      <c r="D13" s="37" t="s">
        <v>31</v>
      </c>
      <c r="E13" s="38">
        <v>3</v>
      </c>
      <c r="F13" s="274"/>
      <c r="G13" s="39">
        <f t="shared" si="0"/>
        <v>0</v>
      </c>
      <c r="H13" s="40">
        <v>0</v>
      </c>
      <c r="I13" s="41">
        <f t="shared" si="1"/>
        <v>0</v>
      </c>
      <c r="J13" s="42"/>
    </row>
    <row r="14" spans="1:10" s="1" customFormat="1" ht="19.2">
      <c r="A14" s="32">
        <f t="shared" si="2"/>
        <v>3</v>
      </c>
      <c r="B14" s="34"/>
      <c r="C14" s="36" t="s">
        <v>33</v>
      </c>
      <c r="D14" s="37" t="s">
        <v>31</v>
      </c>
      <c r="E14" s="38">
        <v>1</v>
      </c>
      <c r="F14" s="274"/>
      <c r="G14" s="39">
        <f t="shared" si="0"/>
        <v>0</v>
      </c>
      <c r="H14" s="40">
        <v>0</v>
      </c>
      <c r="I14" s="41">
        <f t="shared" si="1"/>
        <v>0</v>
      </c>
      <c r="J14" s="42"/>
    </row>
    <row r="15" spans="1:10" s="1" customFormat="1" ht="9.6">
      <c r="A15" s="32">
        <f t="shared" si="2"/>
        <v>4</v>
      </c>
      <c r="B15" s="34"/>
      <c r="C15" s="36" t="s">
        <v>34</v>
      </c>
      <c r="D15" s="37" t="s">
        <v>35</v>
      </c>
      <c r="E15" s="38">
        <v>1</v>
      </c>
      <c r="F15" s="274"/>
      <c r="G15" s="39">
        <f t="shared" si="0"/>
        <v>0</v>
      </c>
      <c r="H15" s="40">
        <v>0</v>
      </c>
      <c r="I15" s="41">
        <f t="shared" si="1"/>
        <v>0</v>
      </c>
      <c r="J15" s="42"/>
    </row>
    <row r="16" spans="1:10" s="1" customFormat="1" ht="9.6">
      <c r="A16" s="32">
        <f t="shared" si="2"/>
        <v>5</v>
      </c>
      <c r="B16" s="34"/>
      <c r="C16" s="36" t="s">
        <v>36</v>
      </c>
      <c r="D16" s="37" t="s">
        <v>37</v>
      </c>
      <c r="E16" s="38">
        <v>25</v>
      </c>
      <c r="F16" s="274"/>
      <c r="G16" s="39">
        <f t="shared" si="0"/>
        <v>0</v>
      </c>
      <c r="H16" s="40">
        <v>0</v>
      </c>
      <c r="I16" s="41">
        <f t="shared" si="1"/>
        <v>0</v>
      </c>
      <c r="J16" s="42"/>
    </row>
    <row r="17" spans="1:10" s="1" customFormat="1" ht="9.6">
      <c r="A17" s="32">
        <f t="shared" si="2"/>
        <v>6</v>
      </c>
      <c r="B17" s="34"/>
      <c r="C17" s="36" t="s">
        <v>38</v>
      </c>
      <c r="D17" s="37" t="s">
        <v>35</v>
      </c>
      <c r="E17" s="38">
        <v>16</v>
      </c>
      <c r="F17" s="274"/>
      <c r="G17" s="39">
        <f t="shared" si="0"/>
        <v>0</v>
      </c>
      <c r="H17" s="40">
        <v>0</v>
      </c>
      <c r="I17" s="41">
        <f t="shared" si="1"/>
        <v>0</v>
      </c>
      <c r="J17" s="42"/>
    </row>
    <row r="18" spans="1:10" s="1" customFormat="1" ht="9.6">
      <c r="A18" s="32">
        <f t="shared" si="2"/>
        <v>7</v>
      </c>
      <c r="B18" s="34"/>
      <c r="C18" s="36" t="s">
        <v>39</v>
      </c>
      <c r="D18" s="37" t="s">
        <v>35</v>
      </c>
      <c r="E18" s="38">
        <v>11</v>
      </c>
      <c r="F18" s="274"/>
      <c r="G18" s="39">
        <f t="shared" si="0"/>
        <v>0</v>
      </c>
      <c r="H18" s="40">
        <v>0</v>
      </c>
      <c r="I18" s="41">
        <f t="shared" si="1"/>
        <v>0</v>
      </c>
      <c r="J18" s="42"/>
    </row>
    <row r="19" spans="1:10" s="1" customFormat="1" ht="9.6">
      <c r="A19" s="32">
        <f t="shared" si="2"/>
        <v>8</v>
      </c>
      <c r="B19" s="34"/>
      <c r="C19" s="36" t="s">
        <v>40</v>
      </c>
      <c r="D19" s="37" t="s">
        <v>35</v>
      </c>
      <c r="E19" s="38">
        <v>1</v>
      </c>
      <c r="F19" s="274"/>
      <c r="G19" s="39">
        <f t="shared" si="0"/>
        <v>0</v>
      </c>
      <c r="H19" s="40">
        <v>0</v>
      </c>
      <c r="I19" s="41">
        <f t="shared" si="1"/>
        <v>0</v>
      </c>
      <c r="J19" s="42"/>
    </row>
    <row r="20" spans="1:10" s="1" customFormat="1" ht="19.2">
      <c r="A20" s="32">
        <f t="shared" si="2"/>
        <v>9</v>
      </c>
      <c r="B20" s="34"/>
      <c r="C20" s="36" t="s">
        <v>41</v>
      </c>
      <c r="D20" s="37" t="s">
        <v>42</v>
      </c>
      <c r="E20" s="38">
        <v>1</v>
      </c>
      <c r="F20" s="274"/>
      <c r="G20" s="39">
        <f t="shared" si="0"/>
        <v>0</v>
      </c>
      <c r="H20" s="40">
        <v>0</v>
      </c>
      <c r="I20" s="41">
        <f t="shared" si="1"/>
        <v>0</v>
      </c>
      <c r="J20" s="42"/>
    </row>
    <row r="21" spans="1:10" s="1" customFormat="1" ht="19.2">
      <c r="A21" s="32">
        <f t="shared" si="2"/>
        <v>10</v>
      </c>
      <c r="B21" s="34"/>
      <c r="C21" s="36" t="s">
        <v>43</v>
      </c>
      <c r="D21" s="37" t="s">
        <v>37</v>
      </c>
      <c r="E21" s="38">
        <v>25</v>
      </c>
      <c r="F21" s="274"/>
      <c r="G21" s="39">
        <f t="shared" si="0"/>
        <v>0</v>
      </c>
      <c r="H21" s="40">
        <v>0</v>
      </c>
      <c r="I21" s="41">
        <f t="shared" si="1"/>
        <v>0</v>
      </c>
      <c r="J21" s="42"/>
    </row>
    <row r="22" spans="1:10" s="1" customFormat="1" ht="9.6">
      <c r="A22" s="32">
        <f t="shared" si="2"/>
        <v>11</v>
      </c>
      <c r="B22" s="34"/>
      <c r="C22" s="36" t="s">
        <v>44</v>
      </c>
      <c r="D22" s="37" t="s">
        <v>37</v>
      </c>
      <c r="E22" s="38">
        <v>6</v>
      </c>
      <c r="F22" s="274"/>
      <c r="G22" s="39">
        <f t="shared" si="0"/>
        <v>0</v>
      </c>
      <c r="H22" s="40">
        <v>0</v>
      </c>
      <c r="I22" s="41">
        <f t="shared" si="1"/>
        <v>0</v>
      </c>
      <c r="J22" s="42"/>
    </row>
    <row r="23" spans="1:10" s="1" customFormat="1" ht="9.6">
      <c r="A23" s="32">
        <f t="shared" si="2"/>
        <v>12</v>
      </c>
      <c r="B23" s="34"/>
      <c r="C23" s="36" t="s">
        <v>45</v>
      </c>
      <c r="D23" s="37" t="s">
        <v>35</v>
      </c>
      <c r="E23" s="38">
        <v>10</v>
      </c>
      <c r="F23" s="274"/>
      <c r="G23" s="39">
        <f t="shared" si="0"/>
        <v>0</v>
      </c>
      <c r="H23" s="40">
        <v>0</v>
      </c>
      <c r="I23" s="41">
        <f t="shared" si="1"/>
        <v>0</v>
      </c>
      <c r="J23" s="42"/>
    </row>
    <row r="24" spans="1:10" s="1" customFormat="1" ht="9.6">
      <c r="A24" s="32">
        <f t="shared" si="2"/>
        <v>13</v>
      </c>
      <c r="B24" s="34"/>
      <c r="C24" s="36" t="s">
        <v>36</v>
      </c>
      <c r="D24" s="37" t="s">
        <v>37</v>
      </c>
      <c r="E24" s="38">
        <v>19</v>
      </c>
      <c r="F24" s="274"/>
      <c r="G24" s="39">
        <f t="shared" si="0"/>
        <v>0</v>
      </c>
      <c r="H24" s="40">
        <v>0</v>
      </c>
      <c r="I24" s="41">
        <f t="shared" si="1"/>
        <v>0</v>
      </c>
      <c r="J24" s="42"/>
    </row>
    <row r="25" spans="1:10" s="1" customFormat="1" ht="19.2">
      <c r="A25" s="32">
        <f t="shared" si="2"/>
        <v>14</v>
      </c>
      <c r="B25" s="34"/>
      <c r="C25" s="36" t="s">
        <v>46</v>
      </c>
      <c r="D25" s="37" t="s">
        <v>37</v>
      </c>
      <c r="E25" s="38">
        <v>22</v>
      </c>
      <c r="F25" s="274"/>
      <c r="G25" s="39">
        <f t="shared" si="0"/>
        <v>0</v>
      </c>
      <c r="H25" s="40">
        <v>0</v>
      </c>
      <c r="I25" s="41">
        <f t="shared" si="1"/>
        <v>0</v>
      </c>
      <c r="J25" s="42"/>
    </row>
    <row r="26" spans="1:10" s="1" customFormat="1" ht="19.2">
      <c r="A26" s="32">
        <f t="shared" si="2"/>
        <v>15</v>
      </c>
      <c r="B26" s="34"/>
      <c r="C26" s="36" t="s">
        <v>47</v>
      </c>
      <c r="D26" s="37" t="s">
        <v>35</v>
      </c>
      <c r="E26" s="38">
        <v>30</v>
      </c>
      <c r="F26" s="274"/>
      <c r="G26" s="39">
        <f t="shared" si="0"/>
        <v>0</v>
      </c>
      <c r="H26" s="40">
        <v>0</v>
      </c>
      <c r="I26" s="41">
        <f t="shared" si="1"/>
        <v>0</v>
      </c>
      <c r="J26" s="42"/>
    </row>
    <row r="27" spans="1:10" s="1" customFormat="1" ht="19.2">
      <c r="A27" s="32">
        <f t="shared" si="2"/>
        <v>16</v>
      </c>
      <c r="B27" s="34"/>
      <c r="C27" s="36" t="s">
        <v>48</v>
      </c>
      <c r="D27" s="37" t="s">
        <v>35</v>
      </c>
      <c r="E27" s="38">
        <v>2</v>
      </c>
      <c r="F27" s="274"/>
      <c r="G27" s="39">
        <f t="shared" si="0"/>
        <v>0</v>
      </c>
      <c r="H27" s="40">
        <v>0</v>
      </c>
      <c r="I27" s="41">
        <f t="shared" si="1"/>
        <v>0</v>
      </c>
      <c r="J27" s="42"/>
    </row>
    <row r="28" spans="1:10" s="1" customFormat="1" ht="19.2">
      <c r="A28" s="32">
        <f t="shared" si="2"/>
        <v>17</v>
      </c>
      <c r="B28" s="34"/>
      <c r="C28" s="36" t="s">
        <v>49</v>
      </c>
      <c r="D28" s="37" t="s">
        <v>35</v>
      </c>
      <c r="E28" s="38">
        <v>2</v>
      </c>
      <c r="F28" s="274"/>
      <c r="G28" s="39">
        <f t="shared" si="0"/>
        <v>0</v>
      </c>
      <c r="H28" s="40">
        <v>0</v>
      </c>
      <c r="I28" s="41">
        <f t="shared" si="1"/>
        <v>0</v>
      </c>
      <c r="J28" s="42"/>
    </row>
    <row r="29" spans="1:10" s="1" customFormat="1" ht="19.2">
      <c r="A29" s="32">
        <f t="shared" si="2"/>
        <v>18</v>
      </c>
      <c r="B29" s="34"/>
      <c r="C29" s="36" t="s">
        <v>50</v>
      </c>
      <c r="D29" s="37" t="s">
        <v>35</v>
      </c>
      <c r="E29" s="38">
        <v>1</v>
      </c>
      <c r="F29" s="274"/>
      <c r="G29" s="39">
        <f t="shared" si="0"/>
        <v>0</v>
      </c>
      <c r="H29" s="40">
        <v>0</v>
      </c>
      <c r="I29" s="41">
        <f t="shared" si="1"/>
        <v>0</v>
      </c>
      <c r="J29" s="42"/>
    </row>
    <row r="30" spans="1:10" s="1" customFormat="1" ht="19.2">
      <c r="A30" s="32">
        <f t="shared" si="2"/>
        <v>19</v>
      </c>
      <c r="B30" s="34"/>
      <c r="C30" s="36" t="s">
        <v>51</v>
      </c>
      <c r="D30" s="37" t="s">
        <v>31</v>
      </c>
      <c r="E30" s="38">
        <v>2</v>
      </c>
      <c r="F30" s="274"/>
      <c r="G30" s="39">
        <f t="shared" si="0"/>
        <v>0</v>
      </c>
      <c r="H30" s="40">
        <v>0</v>
      </c>
      <c r="I30" s="41">
        <f t="shared" si="1"/>
        <v>0</v>
      </c>
      <c r="J30" s="42"/>
    </row>
    <row r="31" spans="1:10" s="1" customFormat="1" ht="19.2">
      <c r="A31" s="32">
        <f t="shared" si="2"/>
        <v>20</v>
      </c>
      <c r="B31" s="34"/>
      <c r="C31" s="36" t="s">
        <v>52</v>
      </c>
      <c r="D31" s="37" t="s">
        <v>31</v>
      </c>
      <c r="E31" s="38">
        <v>6</v>
      </c>
      <c r="F31" s="274"/>
      <c r="G31" s="39">
        <f t="shared" si="0"/>
        <v>0</v>
      </c>
      <c r="H31" s="40">
        <v>0</v>
      </c>
      <c r="I31" s="41">
        <f t="shared" si="1"/>
        <v>0</v>
      </c>
      <c r="J31" s="42"/>
    </row>
    <row r="32" spans="1:10" s="1" customFormat="1" ht="28.8">
      <c r="A32" s="32">
        <f t="shared" si="2"/>
        <v>21</v>
      </c>
      <c r="B32" s="43"/>
      <c r="C32" s="36" t="s">
        <v>53</v>
      </c>
      <c r="D32" s="37" t="s">
        <v>31</v>
      </c>
      <c r="E32" s="38">
        <v>1</v>
      </c>
      <c r="F32" s="274"/>
      <c r="G32" s="39">
        <f t="shared" si="0"/>
        <v>0</v>
      </c>
      <c r="H32" s="40">
        <v>0</v>
      </c>
      <c r="I32" s="41">
        <f t="shared" si="1"/>
        <v>0</v>
      </c>
      <c r="J32" s="42"/>
    </row>
    <row r="33" spans="1:10" s="1" customFormat="1" ht="28.8">
      <c r="A33" s="32">
        <f t="shared" si="2"/>
        <v>22</v>
      </c>
      <c r="B33" s="43"/>
      <c r="C33" s="36" t="s">
        <v>54</v>
      </c>
      <c r="D33" s="37" t="s">
        <v>31</v>
      </c>
      <c r="E33" s="38">
        <v>2</v>
      </c>
      <c r="F33" s="274"/>
      <c r="G33" s="39">
        <f t="shared" si="0"/>
        <v>0</v>
      </c>
      <c r="H33" s="40">
        <v>0</v>
      </c>
      <c r="I33" s="41">
        <f t="shared" si="1"/>
        <v>0</v>
      </c>
      <c r="J33" s="42"/>
    </row>
    <row r="34" spans="1:10" s="1" customFormat="1" ht="28.8">
      <c r="A34" s="32">
        <f t="shared" si="2"/>
        <v>23</v>
      </c>
      <c r="B34" s="43"/>
      <c r="C34" s="36" t="s">
        <v>55</v>
      </c>
      <c r="D34" s="37" t="s">
        <v>31</v>
      </c>
      <c r="E34" s="38">
        <v>1</v>
      </c>
      <c r="F34" s="274"/>
      <c r="G34" s="39">
        <f t="shared" si="0"/>
        <v>0</v>
      </c>
      <c r="H34" s="40">
        <v>0</v>
      </c>
      <c r="I34" s="41">
        <f t="shared" si="1"/>
        <v>0</v>
      </c>
      <c r="J34" s="42"/>
    </row>
    <row r="35" spans="1:10" s="1" customFormat="1" ht="19.2">
      <c r="A35" s="32">
        <f t="shared" si="2"/>
        <v>24</v>
      </c>
      <c r="B35" s="43"/>
      <c r="C35" s="36" t="s">
        <v>56</v>
      </c>
      <c r="D35" s="37" t="s">
        <v>35</v>
      </c>
      <c r="E35" s="38">
        <v>2</v>
      </c>
      <c r="F35" s="274"/>
      <c r="G35" s="39">
        <f t="shared" si="0"/>
        <v>0</v>
      </c>
      <c r="H35" s="40">
        <v>0</v>
      </c>
      <c r="I35" s="41">
        <f t="shared" si="1"/>
        <v>0</v>
      </c>
      <c r="J35" s="42"/>
    </row>
    <row r="36" spans="1:10" s="1" customFormat="1" ht="9.6">
      <c r="A36" s="32">
        <f t="shared" si="2"/>
        <v>25</v>
      </c>
      <c r="B36" s="43"/>
      <c r="C36" s="36" t="s">
        <v>57</v>
      </c>
      <c r="D36" s="37" t="s">
        <v>35</v>
      </c>
      <c r="E36" s="38">
        <v>6</v>
      </c>
      <c r="F36" s="274"/>
      <c r="G36" s="39">
        <f t="shared" si="0"/>
        <v>0</v>
      </c>
      <c r="H36" s="40">
        <v>0</v>
      </c>
      <c r="I36" s="41">
        <f t="shared" si="1"/>
        <v>0</v>
      </c>
      <c r="J36" s="42"/>
    </row>
    <row r="37" spans="1:10" s="1" customFormat="1" ht="9.6">
      <c r="A37" s="32">
        <f t="shared" si="2"/>
        <v>26</v>
      </c>
      <c r="B37" s="43"/>
      <c r="C37" s="36" t="s">
        <v>58</v>
      </c>
      <c r="D37" s="37" t="s">
        <v>35</v>
      </c>
      <c r="E37" s="38">
        <v>12</v>
      </c>
      <c r="F37" s="274"/>
      <c r="G37" s="39">
        <f t="shared" si="0"/>
        <v>0</v>
      </c>
      <c r="H37" s="40">
        <v>0</v>
      </c>
      <c r="I37" s="41">
        <f t="shared" si="1"/>
        <v>0</v>
      </c>
      <c r="J37" s="42"/>
    </row>
    <row r="38" spans="1:10" s="1" customFormat="1" ht="9.6">
      <c r="A38" s="32">
        <f t="shared" si="2"/>
        <v>27</v>
      </c>
      <c r="B38" s="43"/>
      <c r="C38" s="36" t="s">
        <v>59</v>
      </c>
      <c r="D38" s="37" t="s">
        <v>35</v>
      </c>
      <c r="E38" s="38">
        <v>6</v>
      </c>
      <c r="F38" s="274"/>
      <c r="G38" s="39">
        <f t="shared" si="0"/>
        <v>0</v>
      </c>
      <c r="H38" s="40">
        <v>0</v>
      </c>
      <c r="I38" s="41">
        <f t="shared" si="1"/>
        <v>0</v>
      </c>
      <c r="J38" s="42"/>
    </row>
    <row r="39" spans="1:10" s="1" customFormat="1" ht="9.6">
      <c r="A39" s="32">
        <f t="shared" si="2"/>
        <v>28</v>
      </c>
      <c r="B39" s="43"/>
      <c r="C39" s="36" t="s">
        <v>60</v>
      </c>
      <c r="D39" s="37" t="s">
        <v>35</v>
      </c>
      <c r="E39" s="38">
        <v>2</v>
      </c>
      <c r="F39" s="274"/>
      <c r="G39" s="39">
        <f t="shared" si="0"/>
        <v>0</v>
      </c>
      <c r="H39" s="40">
        <v>0</v>
      </c>
      <c r="I39" s="41">
        <f t="shared" si="1"/>
        <v>0</v>
      </c>
      <c r="J39" s="42"/>
    </row>
    <row r="40" spans="1:10" s="1" customFormat="1" ht="19.2">
      <c r="A40" s="32">
        <f t="shared" si="2"/>
        <v>29</v>
      </c>
      <c r="B40" s="43"/>
      <c r="C40" s="36" t="s">
        <v>41</v>
      </c>
      <c r="D40" s="37" t="s">
        <v>42</v>
      </c>
      <c r="E40" s="38">
        <v>1</v>
      </c>
      <c r="F40" s="274"/>
      <c r="G40" s="39">
        <f t="shared" si="0"/>
        <v>0</v>
      </c>
      <c r="H40" s="40">
        <v>0</v>
      </c>
      <c r="I40" s="41">
        <f t="shared" si="1"/>
        <v>0</v>
      </c>
      <c r="J40" s="42"/>
    </row>
    <row r="41" spans="1:10" s="1" customFormat="1" ht="19.2">
      <c r="A41" s="32">
        <f t="shared" si="2"/>
        <v>30</v>
      </c>
      <c r="B41" s="43"/>
      <c r="C41" s="36" t="s">
        <v>61</v>
      </c>
      <c r="D41" s="37" t="s">
        <v>37</v>
      </c>
      <c r="E41" s="38">
        <v>38</v>
      </c>
      <c r="F41" s="274"/>
      <c r="G41" s="39">
        <f t="shared" si="0"/>
        <v>0</v>
      </c>
      <c r="H41" s="40">
        <v>0</v>
      </c>
      <c r="I41" s="41">
        <f t="shared" si="1"/>
        <v>0</v>
      </c>
      <c r="J41" s="42"/>
    </row>
    <row r="42" spans="1:10" s="1" customFormat="1" ht="19.2">
      <c r="A42" s="32">
        <f t="shared" si="2"/>
        <v>31</v>
      </c>
      <c r="B42" s="43"/>
      <c r="C42" s="36" t="s">
        <v>62</v>
      </c>
      <c r="D42" s="37" t="s">
        <v>37</v>
      </c>
      <c r="E42" s="38">
        <v>14</v>
      </c>
      <c r="F42" s="274"/>
      <c r="G42" s="39">
        <f t="shared" si="0"/>
        <v>0</v>
      </c>
      <c r="H42" s="40">
        <v>0</v>
      </c>
      <c r="I42" s="41">
        <f t="shared" si="1"/>
        <v>0</v>
      </c>
      <c r="J42" s="42"/>
    </row>
    <row r="43" spans="1:10" s="1" customFormat="1" ht="19.2">
      <c r="A43" s="32">
        <f t="shared" si="2"/>
        <v>32</v>
      </c>
      <c r="B43" s="43"/>
      <c r="C43" s="36" t="s">
        <v>47</v>
      </c>
      <c r="D43" s="37" t="s">
        <v>35</v>
      </c>
      <c r="E43" s="38">
        <v>20</v>
      </c>
      <c r="F43" s="274"/>
      <c r="G43" s="39">
        <f t="shared" si="0"/>
        <v>0</v>
      </c>
      <c r="H43" s="40">
        <v>0</v>
      </c>
      <c r="I43" s="41">
        <f t="shared" si="1"/>
        <v>0</v>
      </c>
      <c r="J43" s="42"/>
    </row>
    <row r="44" spans="1:10" s="1" customFormat="1" ht="19.2">
      <c r="A44" s="32">
        <f t="shared" si="2"/>
        <v>33</v>
      </c>
      <c r="B44" s="43"/>
      <c r="C44" s="36" t="s">
        <v>63</v>
      </c>
      <c r="D44" s="37" t="s">
        <v>35</v>
      </c>
      <c r="E44" s="38">
        <v>2</v>
      </c>
      <c r="F44" s="274"/>
      <c r="G44" s="39">
        <f t="shared" ref="G44:G75" si="3">E44*F44</f>
        <v>0</v>
      </c>
      <c r="H44" s="40">
        <v>0</v>
      </c>
      <c r="I44" s="41">
        <f t="shared" ref="I44:I75" si="4">E44*H44</f>
        <v>0</v>
      </c>
      <c r="J44" s="42"/>
    </row>
    <row r="45" spans="1:10" s="1" customFormat="1" ht="19.2">
      <c r="A45" s="32">
        <f t="shared" ref="A45:A76" si="5">A44+1</f>
        <v>34</v>
      </c>
      <c r="B45" s="43"/>
      <c r="C45" s="36" t="s">
        <v>64</v>
      </c>
      <c r="D45" s="37" t="s">
        <v>37</v>
      </c>
      <c r="E45" s="38">
        <v>10</v>
      </c>
      <c r="F45" s="274"/>
      <c r="G45" s="39">
        <f t="shared" si="3"/>
        <v>0</v>
      </c>
      <c r="H45" s="40">
        <v>0</v>
      </c>
      <c r="I45" s="41">
        <f t="shared" si="4"/>
        <v>0</v>
      </c>
      <c r="J45" s="42"/>
    </row>
    <row r="46" spans="1:10" s="1" customFormat="1" ht="9.6">
      <c r="A46" s="32">
        <f t="shared" si="5"/>
        <v>35</v>
      </c>
      <c r="B46" s="43"/>
      <c r="C46" s="36" t="s">
        <v>65</v>
      </c>
      <c r="D46" s="37" t="s">
        <v>66</v>
      </c>
      <c r="E46" s="38">
        <v>6</v>
      </c>
      <c r="F46" s="274"/>
      <c r="G46" s="39">
        <f t="shared" si="3"/>
        <v>0</v>
      </c>
      <c r="H46" s="40">
        <v>0</v>
      </c>
      <c r="I46" s="41">
        <f t="shared" si="4"/>
        <v>0</v>
      </c>
      <c r="J46" s="42"/>
    </row>
    <row r="47" spans="1:10" s="1" customFormat="1" ht="19.2">
      <c r="A47" s="32">
        <f t="shared" si="5"/>
        <v>36</v>
      </c>
      <c r="B47" s="43"/>
      <c r="C47" s="36" t="s">
        <v>67</v>
      </c>
      <c r="D47" s="37" t="s">
        <v>66</v>
      </c>
      <c r="E47" s="38">
        <v>6</v>
      </c>
      <c r="F47" s="274"/>
      <c r="G47" s="39">
        <f t="shared" si="3"/>
        <v>0</v>
      </c>
      <c r="H47" s="40">
        <v>0</v>
      </c>
      <c r="I47" s="41">
        <f t="shared" si="4"/>
        <v>0</v>
      </c>
      <c r="J47" s="42"/>
    </row>
    <row r="48" spans="1:10" s="1" customFormat="1" ht="9.6">
      <c r="A48" s="32">
        <f t="shared" si="5"/>
        <v>37</v>
      </c>
      <c r="B48" s="43"/>
      <c r="C48" s="36" t="s">
        <v>68</v>
      </c>
      <c r="D48" s="37" t="s">
        <v>35</v>
      </c>
      <c r="E48" s="38">
        <v>2</v>
      </c>
      <c r="F48" s="274"/>
      <c r="G48" s="39">
        <f t="shared" si="3"/>
        <v>0</v>
      </c>
      <c r="H48" s="40">
        <v>0</v>
      </c>
      <c r="I48" s="41">
        <f t="shared" si="4"/>
        <v>0</v>
      </c>
      <c r="J48" s="42"/>
    </row>
    <row r="49" spans="1:10" s="1" customFormat="1" ht="9.6">
      <c r="A49" s="32">
        <f t="shared" si="5"/>
        <v>38</v>
      </c>
      <c r="B49" s="43"/>
      <c r="C49" s="36" t="s">
        <v>69</v>
      </c>
      <c r="D49" s="37" t="s">
        <v>70</v>
      </c>
      <c r="E49" s="38">
        <v>2</v>
      </c>
      <c r="F49" s="274"/>
      <c r="G49" s="39">
        <f t="shared" si="3"/>
        <v>0</v>
      </c>
      <c r="H49" s="40">
        <v>0</v>
      </c>
      <c r="I49" s="41">
        <f t="shared" si="4"/>
        <v>0</v>
      </c>
      <c r="J49" s="42"/>
    </row>
    <row r="50" spans="1:10" s="1" customFormat="1" ht="19.2">
      <c r="A50" s="32">
        <f t="shared" si="5"/>
        <v>39</v>
      </c>
      <c r="B50" s="43"/>
      <c r="C50" s="36" t="s">
        <v>71</v>
      </c>
      <c r="D50" s="37" t="s">
        <v>31</v>
      </c>
      <c r="E50" s="38">
        <v>2</v>
      </c>
      <c r="F50" s="274"/>
      <c r="G50" s="39">
        <f t="shared" si="3"/>
        <v>0</v>
      </c>
      <c r="H50" s="40">
        <v>0</v>
      </c>
      <c r="I50" s="41">
        <f t="shared" si="4"/>
        <v>0</v>
      </c>
      <c r="J50" s="42"/>
    </row>
    <row r="51" spans="1:10" s="1" customFormat="1" ht="28.8">
      <c r="A51" s="32">
        <f t="shared" si="5"/>
        <v>40</v>
      </c>
      <c r="B51" s="44"/>
      <c r="C51" s="36" t="s">
        <v>72</v>
      </c>
      <c r="D51" s="37" t="s">
        <v>31</v>
      </c>
      <c r="E51" s="45">
        <v>1.5</v>
      </c>
      <c r="F51" s="274"/>
      <c r="G51" s="39">
        <f t="shared" si="3"/>
        <v>0</v>
      </c>
      <c r="H51" s="40">
        <v>0</v>
      </c>
      <c r="I51" s="41">
        <f t="shared" si="4"/>
        <v>0</v>
      </c>
      <c r="J51" s="42"/>
    </row>
    <row r="52" spans="1:10" s="1" customFormat="1" ht="28.8">
      <c r="A52" s="32">
        <f t="shared" si="5"/>
        <v>41</v>
      </c>
      <c r="B52" s="44"/>
      <c r="C52" s="36" t="s">
        <v>73</v>
      </c>
      <c r="D52" s="37" t="s">
        <v>31</v>
      </c>
      <c r="E52" s="38">
        <v>1</v>
      </c>
      <c r="F52" s="274"/>
      <c r="G52" s="39">
        <f t="shared" si="3"/>
        <v>0</v>
      </c>
      <c r="H52" s="40">
        <v>0</v>
      </c>
      <c r="I52" s="41">
        <f t="shared" si="4"/>
        <v>0</v>
      </c>
      <c r="J52" s="42"/>
    </row>
    <row r="53" spans="1:10" s="1" customFormat="1" ht="9.6">
      <c r="A53" s="32">
        <f t="shared" si="5"/>
        <v>42</v>
      </c>
      <c r="B53" s="44"/>
      <c r="C53" s="36" t="s">
        <v>74</v>
      </c>
      <c r="D53" s="37" t="s">
        <v>35</v>
      </c>
      <c r="E53" s="38">
        <v>2</v>
      </c>
      <c r="F53" s="274"/>
      <c r="G53" s="39">
        <f t="shared" si="3"/>
        <v>0</v>
      </c>
      <c r="H53" s="40">
        <v>0</v>
      </c>
      <c r="I53" s="41">
        <f t="shared" si="4"/>
        <v>0</v>
      </c>
      <c r="J53" s="42"/>
    </row>
    <row r="54" spans="1:10" s="1" customFormat="1" ht="19.2">
      <c r="A54" s="32">
        <f t="shared" si="5"/>
        <v>43</v>
      </c>
      <c r="B54" s="44"/>
      <c r="C54" s="36" t="s">
        <v>75</v>
      </c>
      <c r="D54" s="37" t="s">
        <v>35</v>
      </c>
      <c r="E54" s="38">
        <v>12</v>
      </c>
      <c r="F54" s="274"/>
      <c r="G54" s="39">
        <f t="shared" si="3"/>
        <v>0</v>
      </c>
      <c r="H54" s="40">
        <v>0</v>
      </c>
      <c r="I54" s="41">
        <f t="shared" si="4"/>
        <v>0</v>
      </c>
      <c r="J54" s="42"/>
    </row>
    <row r="55" spans="1:10" s="1" customFormat="1" ht="19.2">
      <c r="A55" s="32">
        <f t="shared" si="5"/>
        <v>44</v>
      </c>
      <c r="B55" s="44"/>
      <c r="C55" s="36" t="s">
        <v>76</v>
      </c>
      <c r="D55" s="37" t="s">
        <v>37</v>
      </c>
      <c r="E55" s="38">
        <v>28</v>
      </c>
      <c r="F55" s="274"/>
      <c r="G55" s="39">
        <f t="shared" si="3"/>
        <v>0</v>
      </c>
      <c r="H55" s="40">
        <v>0</v>
      </c>
      <c r="I55" s="41">
        <f t="shared" si="4"/>
        <v>0</v>
      </c>
      <c r="J55" s="42"/>
    </row>
    <row r="56" spans="1:10" s="1" customFormat="1" ht="19.2">
      <c r="A56" s="32">
        <f t="shared" si="5"/>
        <v>45</v>
      </c>
      <c r="B56" s="44"/>
      <c r="C56" s="36" t="s">
        <v>77</v>
      </c>
      <c r="D56" s="37" t="s">
        <v>37</v>
      </c>
      <c r="E56" s="38">
        <v>20</v>
      </c>
      <c r="F56" s="274"/>
      <c r="G56" s="39">
        <f t="shared" si="3"/>
        <v>0</v>
      </c>
      <c r="H56" s="40">
        <v>0</v>
      </c>
      <c r="I56" s="41">
        <f t="shared" si="4"/>
        <v>0</v>
      </c>
      <c r="J56" s="42"/>
    </row>
    <row r="57" spans="1:10" s="1" customFormat="1" ht="19.2">
      <c r="A57" s="32">
        <f t="shared" si="5"/>
        <v>46</v>
      </c>
      <c r="B57" s="44"/>
      <c r="C57" s="36" t="s">
        <v>47</v>
      </c>
      <c r="D57" s="37" t="s">
        <v>35</v>
      </c>
      <c r="E57" s="38">
        <v>30</v>
      </c>
      <c r="F57" s="274"/>
      <c r="G57" s="39">
        <f t="shared" si="3"/>
        <v>0</v>
      </c>
      <c r="H57" s="40">
        <v>0</v>
      </c>
      <c r="I57" s="41">
        <f t="shared" si="4"/>
        <v>0</v>
      </c>
      <c r="J57" s="42"/>
    </row>
    <row r="58" spans="1:10" s="1" customFormat="1" ht="19.2">
      <c r="A58" s="32">
        <f t="shared" si="5"/>
        <v>47</v>
      </c>
      <c r="B58" s="44"/>
      <c r="C58" s="36" t="s">
        <v>63</v>
      </c>
      <c r="D58" s="37" t="s">
        <v>35</v>
      </c>
      <c r="E58" s="38">
        <v>1</v>
      </c>
      <c r="F58" s="274"/>
      <c r="G58" s="39">
        <f t="shared" si="3"/>
        <v>0</v>
      </c>
      <c r="H58" s="40">
        <v>0</v>
      </c>
      <c r="I58" s="41">
        <f t="shared" si="4"/>
        <v>0</v>
      </c>
      <c r="J58" s="42"/>
    </row>
    <row r="59" spans="1:10" s="1" customFormat="1" ht="9.6">
      <c r="A59" s="32">
        <f t="shared" si="5"/>
        <v>48</v>
      </c>
      <c r="B59" s="44"/>
      <c r="C59" s="36" t="s">
        <v>78</v>
      </c>
      <c r="D59" s="37" t="s">
        <v>35</v>
      </c>
      <c r="E59" s="38">
        <v>1</v>
      </c>
      <c r="F59" s="274"/>
      <c r="G59" s="39">
        <f t="shared" si="3"/>
        <v>0</v>
      </c>
      <c r="H59" s="40">
        <v>0</v>
      </c>
      <c r="I59" s="41">
        <f t="shared" si="4"/>
        <v>0</v>
      </c>
      <c r="J59" s="42"/>
    </row>
    <row r="60" spans="1:10" s="1" customFormat="1" ht="9.6">
      <c r="A60" s="32">
        <f t="shared" si="5"/>
        <v>49</v>
      </c>
      <c r="B60" s="44"/>
      <c r="C60" s="36" t="s">
        <v>79</v>
      </c>
      <c r="D60" s="37" t="s">
        <v>35</v>
      </c>
      <c r="E60" s="38">
        <v>1</v>
      </c>
      <c r="F60" s="274"/>
      <c r="G60" s="39">
        <f t="shared" si="3"/>
        <v>0</v>
      </c>
      <c r="H60" s="40">
        <v>0</v>
      </c>
      <c r="I60" s="41">
        <f t="shared" si="4"/>
        <v>0</v>
      </c>
      <c r="J60" s="42"/>
    </row>
    <row r="61" spans="1:10" s="1" customFormat="1" ht="19.2">
      <c r="A61" s="32">
        <f t="shared" si="5"/>
        <v>50</v>
      </c>
      <c r="B61" s="44"/>
      <c r="C61" s="36" t="s">
        <v>80</v>
      </c>
      <c r="D61" s="37" t="s">
        <v>35</v>
      </c>
      <c r="E61" s="38">
        <v>20</v>
      </c>
      <c r="F61" s="274"/>
      <c r="G61" s="39">
        <f t="shared" si="3"/>
        <v>0</v>
      </c>
      <c r="H61" s="40">
        <v>0</v>
      </c>
      <c r="I61" s="41">
        <f t="shared" si="4"/>
        <v>0</v>
      </c>
      <c r="J61" s="42"/>
    </row>
    <row r="62" spans="1:10" s="1" customFormat="1" ht="9.6">
      <c r="A62" s="32">
        <f t="shared" si="5"/>
        <v>51</v>
      </c>
      <c r="B62" s="44"/>
      <c r="C62" s="36" t="s">
        <v>74</v>
      </c>
      <c r="D62" s="37" t="s">
        <v>35</v>
      </c>
      <c r="E62" s="38">
        <v>2</v>
      </c>
      <c r="F62" s="274"/>
      <c r="G62" s="39">
        <f t="shared" si="3"/>
        <v>0</v>
      </c>
      <c r="H62" s="40">
        <v>0</v>
      </c>
      <c r="I62" s="41">
        <f t="shared" si="4"/>
        <v>0</v>
      </c>
      <c r="J62" s="42"/>
    </row>
    <row r="63" spans="1:10" s="1" customFormat="1" ht="19.2">
      <c r="A63" s="32">
        <f t="shared" si="5"/>
        <v>52</v>
      </c>
      <c r="B63" s="44"/>
      <c r="C63" s="36" t="s">
        <v>75</v>
      </c>
      <c r="D63" s="37" t="s">
        <v>35</v>
      </c>
      <c r="E63" s="38">
        <v>10</v>
      </c>
      <c r="F63" s="274"/>
      <c r="G63" s="39">
        <f t="shared" si="3"/>
        <v>0</v>
      </c>
      <c r="H63" s="40">
        <v>0</v>
      </c>
      <c r="I63" s="41">
        <f t="shared" si="4"/>
        <v>0</v>
      </c>
      <c r="J63" s="42"/>
    </row>
    <row r="64" spans="1:10" s="1" customFormat="1" ht="19.2">
      <c r="A64" s="32">
        <f t="shared" si="5"/>
        <v>53</v>
      </c>
      <c r="B64" s="44"/>
      <c r="C64" s="36" t="s">
        <v>76</v>
      </c>
      <c r="D64" s="37" t="s">
        <v>37</v>
      </c>
      <c r="E64" s="38">
        <v>14</v>
      </c>
      <c r="F64" s="274"/>
      <c r="G64" s="39">
        <f t="shared" si="3"/>
        <v>0</v>
      </c>
      <c r="H64" s="40">
        <v>0</v>
      </c>
      <c r="I64" s="41">
        <f t="shared" si="4"/>
        <v>0</v>
      </c>
      <c r="J64" s="42"/>
    </row>
    <row r="65" spans="1:10" s="1" customFormat="1" ht="19.2">
      <c r="A65" s="32">
        <f t="shared" si="5"/>
        <v>54</v>
      </c>
      <c r="B65" s="44"/>
      <c r="C65" s="36" t="s">
        <v>77</v>
      </c>
      <c r="D65" s="37" t="s">
        <v>37</v>
      </c>
      <c r="E65" s="38">
        <v>12</v>
      </c>
      <c r="F65" s="274"/>
      <c r="G65" s="39">
        <f t="shared" si="3"/>
        <v>0</v>
      </c>
      <c r="H65" s="40">
        <v>0</v>
      </c>
      <c r="I65" s="41">
        <f t="shared" si="4"/>
        <v>0</v>
      </c>
      <c r="J65" s="42"/>
    </row>
    <row r="66" spans="1:10" s="1" customFormat="1" ht="19.2">
      <c r="A66" s="32">
        <f t="shared" si="5"/>
        <v>55</v>
      </c>
      <c r="B66" s="44"/>
      <c r="C66" s="36" t="s">
        <v>47</v>
      </c>
      <c r="D66" s="37" t="s">
        <v>35</v>
      </c>
      <c r="E66" s="38">
        <v>20</v>
      </c>
      <c r="F66" s="274"/>
      <c r="G66" s="39">
        <f t="shared" si="3"/>
        <v>0</v>
      </c>
      <c r="H66" s="40">
        <v>0</v>
      </c>
      <c r="I66" s="41">
        <f t="shared" si="4"/>
        <v>0</v>
      </c>
      <c r="J66" s="42"/>
    </row>
    <row r="67" spans="1:10" s="1" customFormat="1" ht="28.8">
      <c r="A67" s="32">
        <f t="shared" si="5"/>
        <v>56</v>
      </c>
      <c r="B67" s="44"/>
      <c r="C67" s="36" t="s">
        <v>81</v>
      </c>
      <c r="D67" s="37" t="s">
        <v>35</v>
      </c>
      <c r="E67" s="38">
        <v>1</v>
      </c>
      <c r="F67" s="274"/>
      <c r="G67" s="39">
        <f t="shared" si="3"/>
        <v>0</v>
      </c>
      <c r="H67" s="40">
        <v>0</v>
      </c>
      <c r="I67" s="41">
        <f t="shared" si="4"/>
        <v>0</v>
      </c>
      <c r="J67" s="42"/>
    </row>
    <row r="68" spans="1:10" s="1" customFormat="1" ht="9.6">
      <c r="A68" s="32">
        <f t="shared" si="5"/>
        <v>57</v>
      </c>
      <c r="B68" s="44"/>
      <c r="C68" s="36" t="s">
        <v>79</v>
      </c>
      <c r="D68" s="37" t="s">
        <v>35</v>
      </c>
      <c r="E68" s="38">
        <v>1</v>
      </c>
      <c r="F68" s="274"/>
      <c r="G68" s="39">
        <f t="shared" si="3"/>
        <v>0</v>
      </c>
      <c r="H68" s="40">
        <v>0</v>
      </c>
      <c r="I68" s="41">
        <f t="shared" si="4"/>
        <v>0</v>
      </c>
      <c r="J68" s="42"/>
    </row>
    <row r="69" spans="1:10" s="1" customFormat="1" ht="19.2">
      <c r="A69" s="32">
        <f t="shared" si="5"/>
        <v>58</v>
      </c>
      <c r="B69" s="44"/>
      <c r="C69" s="36" t="s">
        <v>82</v>
      </c>
      <c r="D69" s="37" t="s">
        <v>70</v>
      </c>
      <c r="E69" s="38">
        <v>4</v>
      </c>
      <c r="F69" s="274"/>
      <c r="G69" s="39">
        <f t="shared" si="3"/>
        <v>0</v>
      </c>
      <c r="H69" s="40">
        <v>0</v>
      </c>
      <c r="I69" s="41">
        <f t="shared" si="4"/>
        <v>0</v>
      </c>
      <c r="J69" s="42"/>
    </row>
    <row r="70" spans="1:10" s="1" customFormat="1" ht="19.2">
      <c r="A70" s="32">
        <f t="shared" si="5"/>
        <v>59</v>
      </c>
      <c r="B70" s="44"/>
      <c r="C70" s="36" t="s">
        <v>71</v>
      </c>
      <c r="D70" s="37" t="s">
        <v>31</v>
      </c>
      <c r="E70" s="38">
        <v>4</v>
      </c>
      <c r="F70" s="274"/>
      <c r="G70" s="39">
        <f t="shared" si="3"/>
        <v>0</v>
      </c>
      <c r="H70" s="40">
        <v>0</v>
      </c>
      <c r="I70" s="41">
        <f t="shared" si="4"/>
        <v>0</v>
      </c>
      <c r="J70" s="42"/>
    </row>
    <row r="71" spans="1:10" s="1" customFormat="1" ht="19.2">
      <c r="A71" s="32">
        <f t="shared" si="5"/>
        <v>60</v>
      </c>
      <c r="B71" s="46"/>
      <c r="C71" s="36" t="s">
        <v>83</v>
      </c>
      <c r="D71" s="37" t="s">
        <v>31</v>
      </c>
      <c r="E71" s="38">
        <v>8</v>
      </c>
      <c r="F71" s="274"/>
      <c r="G71" s="39">
        <f t="shared" si="3"/>
        <v>0</v>
      </c>
      <c r="H71" s="40">
        <v>0</v>
      </c>
      <c r="I71" s="41">
        <f t="shared" si="4"/>
        <v>0</v>
      </c>
      <c r="J71" s="42"/>
    </row>
    <row r="72" spans="1:10" s="1" customFormat="1" ht="19.2">
      <c r="A72" s="32">
        <f t="shared" si="5"/>
        <v>61</v>
      </c>
      <c r="B72" s="46"/>
      <c r="C72" s="36" t="s">
        <v>84</v>
      </c>
      <c r="D72" s="37" t="s">
        <v>31</v>
      </c>
      <c r="E72" s="38">
        <v>16</v>
      </c>
      <c r="F72" s="274"/>
      <c r="G72" s="39">
        <f t="shared" si="3"/>
        <v>0</v>
      </c>
      <c r="H72" s="40">
        <v>0</v>
      </c>
      <c r="I72" s="41">
        <f t="shared" si="4"/>
        <v>0</v>
      </c>
      <c r="J72" s="42"/>
    </row>
    <row r="73" spans="1:10" s="1" customFormat="1" ht="28.8">
      <c r="A73" s="32">
        <f t="shared" si="5"/>
        <v>62</v>
      </c>
      <c r="B73" s="46"/>
      <c r="C73" s="36" t="s">
        <v>85</v>
      </c>
      <c r="D73" s="37" t="s">
        <v>42</v>
      </c>
      <c r="E73" s="38">
        <v>1</v>
      </c>
      <c r="F73" s="274"/>
      <c r="G73" s="39">
        <f t="shared" si="3"/>
        <v>0</v>
      </c>
      <c r="H73" s="40">
        <v>0</v>
      </c>
      <c r="I73" s="41">
        <f t="shared" si="4"/>
        <v>0</v>
      </c>
      <c r="J73" s="42"/>
    </row>
    <row r="74" spans="1:10" s="1" customFormat="1" ht="9.6">
      <c r="A74" s="32">
        <f t="shared" si="5"/>
        <v>63</v>
      </c>
      <c r="B74" s="46"/>
      <c r="C74" s="36" t="s">
        <v>86</v>
      </c>
      <c r="D74" s="37" t="s">
        <v>31</v>
      </c>
      <c r="E74" s="38">
        <v>8</v>
      </c>
      <c r="F74" s="274"/>
      <c r="G74" s="39">
        <f t="shared" si="3"/>
        <v>0</v>
      </c>
      <c r="H74" s="40">
        <v>0</v>
      </c>
      <c r="I74" s="41">
        <f t="shared" si="4"/>
        <v>0</v>
      </c>
      <c r="J74" s="42"/>
    </row>
    <row r="75" spans="1:10" s="1" customFormat="1" ht="9.6">
      <c r="A75" s="32">
        <f t="shared" si="5"/>
        <v>64</v>
      </c>
      <c r="B75" s="46"/>
      <c r="C75" s="36" t="s">
        <v>87</v>
      </c>
      <c r="D75" s="37" t="s">
        <v>31</v>
      </c>
      <c r="E75" s="38">
        <v>4</v>
      </c>
      <c r="F75" s="274"/>
      <c r="G75" s="39">
        <f t="shared" si="3"/>
        <v>0</v>
      </c>
      <c r="H75" s="40">
        <v>0</v>
      </c>
      <c r="I75" s="41">
        <f t="shared" si="4"/>
        <v>0</v>
      </c>
      <c r="J75" s="42"/>
    </row>
    <row r="76" spans="1:10" s="1" customFormat="1" ht="9.6">
      <c r="A76" s="32">
        <f t="shared" si="5"/>
        <v>65</v>
      </c>
      <c r="B76" s="46"/>
      <c r="C76" s="36" t="s">
        <v>88</v>
      </c>
      <c r="D76" s="37" t="s">
        <v>31</v>
      </c>
      <c r="E76" s="38">
        <v>24</v>
      </c>
      <c r="F76" s="274"/>
      <c r="G76" s="39">
        <f t="shared" ref="G76:G107" si="6">E76*F76</f>
        <v>0</v>
      </c>
      <c r="H76" s="40">
        <v>0</v>
      </c>
      <c r="I76" s="41">
        <f t="shared" ref="I76:I107" si="7">E76*H76</f>
        <v>0</v>
      </c>
      <c r="J76" s="42"/>
    </row>
    <row r="77" spans="1:10" s="1" customFormat="1" ht="9.6">
      <c r="A77" s="32">
        <f t="shared" ref="A77:A108" si="8">A76+1</f>
        <v>66</v>
      </c>
      <c r="B77" s="46"/>
      <c r="C77" s="36" t="s">
        <v>89</v>
      </c>
      <c r="D77" s="37" t="s">
        <v>31</v>
      </c>
      <c r="E77" s="38">
        <v>10</v>
      </c>
      <c r="F77" s="274"/>
      <c r="G77" s="39">
        <f t="shared" si="6"/>
        <v>0</v>
      </c>
      <c r="H77" s="40">
        <v>0</v>
      </c>
      <c r="I77" s="41">
        <f t="shared" si="7"/>
        <v>0</v>
      </c>
      <c r="J77" s="42"/>
    </row>
    <row r="78" spans="1:10" s="1" customFormat="1" ht="19.2">
      <c r="A78" s="32">
        <f t="shared" si="8"/>
        <v>67</v>
      </c>
      <c r="B78" s="46"/>
      <c r="C78" s="36" t="s">
        <v>90</v>
      </c>
      <c r="D78" s="37" t="s">
        <v>35</v>
      </c>
      <c r="E78" s="38">
        <v>10</v>
      </c>
      <c r="F78" s="274"/>
      <c r="G78" s="39">
        <f t="shared" si="6"/>
        <v>0</v>
      </c>
      <c r="H78" s="40">
        <v>0</v>
      </c>
      <c r="I78" s="41">
        <f t="shared" si="7"/>
        <v>0</v>
      </c>
      <c r="J78" s="42"/>
    </row>
    <row r="79" spans="1:10" s="1" customFormat="1" ht="19.2">
      <c r="A79" s="32">
        <f t="shared" si="8"/>
        <v>68</v>
      </c>
      <c r="B79" s="46"/>
      <c r="C79" s="36" t="s">
        <v>91</v>
      </c>
      <c r="D79" s="37" t="s">
        <v>35</v>
      </c>
      <c r="E79" s="38">
        <v>10</v>
      </c>
      <c r="F79" s="274"/>
      <c r="G79" s="39">
        <f t="shared" si="6"/>
        <v>0</v>
      </c>
      <c r="H79" s="40">
        <v>0</v>
      </c>
      <c r="I79" s="41">
        <f t="shared" si="7"/>
        <v>0</v>
      </c>
      <c r="J79" s="42"/>
    </row>
    <row r="80" spans="1:10" s="1" customFormat="1" ht="9.6">
      <c r="A80" s="32">
        <f t="shared" si="8"/>
        <v>69</v>
      </c>
      <c r="B80" s="46"/>
      <c r="C80" s="36" t="s">
        <v>92</v>
      </c>
      <c r="D80" s="37" t="s">
        <v>35</v>
      </c>
      <c r="E80" s="38">
        <v>10</v>
      </c>
      <c r="F80" s="274"/>
      <c r="G80" s="39">
        <f t="shared" si="6"/>
        <v>0</v>
      </c>
      <c r="H80" s="40">
        <v>0</v>
      </c>
      <c r="I80" s="41">
        <f t="shared" si="7"/>
        <v>0</v>
      </c>
      <c r="J80" s="42"/>
    </row>
    <row r="81" spans="1:10" s="1" customFormat="1" ht="19.2">
      <c r="A81" s="32">
        <f t="shared" si="8"/>
        <v>70</v>
      </c>
      <c r="B81" s="46"/>
      <c r="C81" s="36" t="s">
        <v>93</v>
      </c>
      <c r="D81" s="37" t="s">
        <v>35</v>
      </c>
      <c r="E81" s="38">
        <v>400</v>
      </c>
      <c r="F81" s="274"/>
      <c r="G81" s="39">
        <f t="shared" si="6"/>
        <v>0</v>
      </c>
      <c r="H81" s="40">
        <v>0</v>
      </c>
      <c r="I81" s="41">
        <f t="shared" si="7"/>
        <v>0</v>
      </c>
      <c r="J81" s="42"/>
    </row>
    <row r="82" spans="1:10" s="1" customFormat="1" ht="19.2">
      <c r="A82" s="32">
        <f t="shared" si="8"/>
        <v>71</v>
      </c>
      <c r="B82" s="46"/>
      <c r="C82" s="36" t="s">
        <v>94</v>
      </c>
      <c r="D82" s="37" t="s">
        <v>42</v>
      </c>
      <c r="E82" s="38">
        <v>1</v>
      </c>
      <c r="F82" s="274"/>
      <c r="G82" s="39">
        <f t="shared" si="6"/>
        <v>0</v>
      </c>
      <c r="H82" s="40">
        <v>0</v>
      </c>
      <c r="I82" s="41">
        <f t="shared" si="7"/>
        <v>0</v>
      </c>
      <c r="J82" s="42"/>
    </row>
    <row r="83" spans="1:10" s="1" customFormat="1" ht="19.2">
      <c r="A83" s="32">
        <f t="shared" si="8"/>
        <v>72</v>
      </c>
      <c r="B83" s="46"/>
      <c r="C83" s="36" t="s">
        <v>95</v>
      </c>
      <c r="D83" s="37" t="s">
        <v>37</v>
      </c>
      <c r="E83" s="38">
        <v>20</v>
      </c>
      <c r="F83" s="274"/>
      <c r="G83" s="39">
        <f t="shared" si="6"/>
        <v>0</v>
      </c>
      <c r="H83" s="40">
        <v>0</v>
      </c>
      <c r="I83" s="41">
        <f t="shared" si="7"/>
        <v>0</v>
      </c>
      <c r="J83" s="42"/>
    </row>
    <row r="84" spans="1:10" s="1" customFormat="1" ht="9.6">
      <c r="A84" s="32">
        <f t="shared" si="8"/>
        <v>73</v>
      </c>
      <c r="B84" s="46"/>
      <c r="C84" s="36" t="s">
        <v>96</v>
      </c>
      <c r="D84" s="37" t="s">
        <v>37</v>
      </c>
      <c r="E84" s="38">
        <v>30</v>
      </c>
      <c r="F84" s="274"/>
      <c r="G84" s="39">
        <f t="shared" si="6"/>
        <v>0</v>
      </c>
      <c r="H84" s="40">
        <v>0</v>
      </c>
      <c r="I84" s="41">
        <f t="shared" si="7"/>
        <v>0</v>
      </c>
      <c r="J84" s="42"/>
    </row>
    <row r="85" spans="1:10" s="1" customFormat="1" ht="9.6">
      <c r="A85" s="32">
        <f t="shared" si="8"/>
        <v>74</v>
      </c>
      <c r="B85" s="46"/>
      <c r="C85" s="36" t="s">
        <v>97</v>
      </c>
      <c r="D85" s="37" t="s">
        <v>37</v>
      </c>
      <c r="E85" s="38">
        <v>10</v>
      </c>
      <c r="F85" s="274"/>
      <c r="G85" s="39">
        <f t="shared" si="6"/>
        <v>0</v>
      </c>
      <c r="H85" s="40">
        <v>0</v>
      </c>
      <c r="I85" s="41">
        <f t="shared" si="7"/>
        <v>0</v>
      </c>
      <c r="J85" s="42"/>
    </row>
    <row r="86" spans="1:10" s="1" customFormat="1" ht="19.2">
      <c r="A86" s="32">
        <f t="shared" si="8"/>
        <v>75</v>
      </c>
      <c r="B86" s="46"/>
      <c r="C86" s="36" t="s">
        <v>76</v>
      </c>
      <c r="D86" s="37" t="s">
        <v>37</v>
      </c>
      <c r="E86" s="38">
        <v>220</v>
      </c>
      <c r="F86" s="274"/>
      <c r="G86" s="39">
        <f t="shared" si="6"/>
        <v>0</v>
      </c>
      <c r="H86" s="40">
        <v>0</v>
      </c>
      <c r="I86" s="41">
        <f t="shared" si="7"/>
        <v>0</v>
      </c>
      <c r="J86" s="42"/>
    </row>
    <row r="87" spans="1:10" s="1" customFormat="1" ht="9.6">
      <c r="A87" s="32">
        <f t="shared" si="8"/>
        <v>76</v>
      </c>
      <c r="B87" s="46"/>
      <c r="C87" s="36" t="s">
        <v>98</v>
      </c>
      <c r="D87" s="37" t="s">
        <v>35</v>
      </c>
      <c r="E87" s="38">
        <v>300</v>
      </c>
      <c r="F87" s="274"/>
      <c r="G87" s="39">
        <f t="shared" si="6"/>
        <v>0</v>
      </c>
      <c r="H87" s="40">
        <v>0</v>
      </c>
      <c r="I87" s="41">
        <f t="shared" si="7"/>
        <v>0</v>
      </c>
      <c r="J87" s="42"/>
    </row>
    <row r="88" spans="1:10" s="1" customFormat="1" ht="9.6">
      <c r="A88" s="32">
        <f t="shared" si="8"/>
        <v>77</v>
      </c>
      <c r="B88" s="46"/>
      <c r="C88" s="36" t="s">
        <v>99</v>
      </c>
      <c r="D88" s="37" t="s">
        <v>37</v>
      </c>
      <c r="E88" s="38">
        <v>20</v>
      </c>
      <c r="F88" s="274"/>
      <c r="G88" s="39">
        <f t="shared" si="6"/>
        <v>0</v>
      </c>
      <c r="H88" s="40">
        <v>0</v>
      </c>
      <c r="I88" s="41">
        <f t="shared" si="7"/>
        <v>0</v>
      </c>
      <c r="J88" s="42"/>
    </row>
    <row r="89" spans="1:10" s="1" customFormat="1" ht="9.6">
      <c r="A89" s="32">
        <f t="shared" si="8"/>
        <v>78</v>
      </c>
      <c r="B89" s="46"/>
      <c r="C89" s="36" t="s">
        <v>100</v>
      </c>
      <c r="D89" s="37" t="s">
        <v>35</v>
      </c>
      <c r="E89" s="38">
        <v>400</v>
      </c>
      <c r="F89" s="274"/>
      <c r="G89" s="39">
        <f t="shared" si="6"/>
        <v>0</v>
      </c>
      <c r="H89" s="40">
        <v>0</v>
      </c>
      <c r="I89" s="41">
        <f t="shared" si="7"/>
        <v>0</v>
      </c>
      <c r="J89" s="42"/>
    </row>
    <row r="90" spans="1:10" s="1" customFormat="1" ht="19.2">
      <c r="A90" s="32">
        <f t="shared" si="8"/>
        <v>79</v>
      </c>
      <c r="B90" s="46"/>
      <c r="C90" s="36" t="s">
        <v>101</v>
      </c>
      <c r="D90" s="37" t="s">
        <v>35</v>
      </c>
      <c r="E90" s="38">
        <v>6</v>
      </c>
      <c r="F90" s="274"/>
      <c r="G90" s="39">
        <f t="shared" si="6"/>
        <v>0</v>
      </c>
      <c r="H90" s="40">
        <v>0</v>
      </c>
      <c r="I90" s="41">
        <f t="shared" si="7"/>
        <v>0</v>
      </c>
      <c r="J90" s="42"/>
    </row>
    <row r="91" spans="1:10" s="1" customFormat="1" ht="9.6">
      <c r="A91" s="32">
        <f t="shared" si="8"/>
        <v>80</v>
      </c>
      <c r="B91" s="46"/>
      <c r="C91" s="36" t="s">
        <v>102</v>
      </c>
      <c r="D91" s="37" t="s">
        <v>35</v>
      </c>
      <c r="E91" s="38">
        <v>4</v>
      </c>
      <c r="F91" s="274"/>
      <c r="G91" s="39">
        <f t="shared" si="6"/>
        <v>0</v>
      </c>
      <c r="H91" s="40">
        <v>0</v>
      </c>
      <c r="I91" s="41">
        <f t="shared" si="7"/>
        <v>0</v>
      </c>
      <c r="J91" s="42"/>
    </row>
    <row r="92" spans="1:10" s="1" customFormat="1" ht="19.2">
      <c r="A92" s="32">
        <f t="shared" si="8"/>
        <v>81</v>
      </c>
      <c r="B92" s="46"/>
      <c r="C92" s="36" t="s">
        <v>103</v>
      </c>
      <c r="D92" s="37" t="s">
        <v>35</v>
      </c>
      <c r="E92" s="38">
        <v>68</v>
      </c>
      <c r="F92" s="274"/>
      <c r="G92" s="39">
        <f t="shared" si="6"/>
        <v>0</v>
      </c>
      <c r="H92" s="40">
        <v>0</v>
      </c>
      <c r="I92" s="41">
        <f t="shared" si="7"/>
        <v>0</v>
      </c>
      <c r="J92" s="42"/>
    </row>
    <row r="93" spans="1:10" s="1" customFormat="1" ht="19.2">
      <c r="A93" s="32">
        <f t="shared" si="8"/>
        <v>82</v>
      </c>
      <c r="B93" s="46"/>
      <c r="C93" s="36" t="s">
        <v>104</v>
      </c>
      <c r="D93" s="37" t="s">
        <v>35</v>
      </c>
      <c r="E93" s="38">
        <v>30</v>
      </c>
      <c r="F93" s="274"/>
      <c r="G93" s="39">
        <f t="shared" si="6"/>
        <v>0</v>
      </c>
      <c r="H93" s="40">
        <v>0</v>
      </c>
      <c r="I93" s="41">
        <f t="shared" si="7"/>
        <v>0</v>
      </c>
      <c r="J93" s="42"/>
    </row>
    <row r="94" spans="1:10" s="1" customFormat="1" ht="19.2">
      <c r="A94" s="32">
        <f t="shared" si="8"/>
        <v>83</v>
      </c>
      <c r="B94" s="46"/>
      <c r="C94" s="36" t="s">
        <v>105</v>
      </c>
      <c r="D94" s="37" t="s">
        <v>35</v>
      </c>
      <c r="E94" s="38">
        <v>22</v>
      </c>
      <c r="F94" s="274"/>
      <c r="G94" s="39">
        <f t="shared" si="6"/>
        <v>0</v>
      </c>
      <c r="H94" s="40">
        <v>0</v>
      </c>
      <c r="I94" s="41">
        <f t="shared" si="7"/>
        <v>0</v>
      </c>
      <c r="J94" s="42"/>
    </row>
    <row r="95" spans="1:10" s="1" customFormat="1" ht="19.2">
      <c r="A95" s="32">
        <f t="shared" si="8"/>
        <v>84</v>
      </c>
      <c r="B95" s="46"/>
      <c r="C95" s="36" t="s">
        <v>106</v>
      </c>
      <c r="D95" s="37" t="s">
        <v>35</v>
      </c>
      <c r="E95" s="38">
        <v>4</v>
      </c>
      <c r="F95" s="274"/>
      <c r="G95" s="39">
        <f t="shared" si="6"/>
        <v>0</v>
      </c>
      <c r="H95" s="40">
        <v>0</v>
      </c>
      <c r="I95" s="41">
        <f t="shared" si="7"/>
        <v>0</v>
      </c>
      <c r="J95" s="42"/>
    </row>
    <row r="96" spans="1:10" s="1" customFormat="1" ht="19.2">
      <c r="A96" s="32">
        <f t="shared" si="8"/>
        <v>85</v>
      </c>
      <c r="B96" s="46"/>
      <c r="C96" s="36" t="s">
        <v>107</v>
      </c>
      <c r="D96" s="37" t="s">
        <v>35</v>
      </c>
      <c r="E96" s="38">
        <v>8</v>
      </c>
      <c r="F96" s="274"/>
      <c r="G96" s="39">
        <f t="shared" si="6"/>
        <v>0</v>
      </c>
      <c r="H96" s="40">
        <v>0</v>
      </c>
      <c r="I96" s="41">
        <f t="shared" si="7"/>
        <v>0</v>
      </c>
      <c r="J96" s="42"/>
    </row>
    <row r="97" spans="1:10" s="1" customFormat="1" ht="19.2">
      <c r="A97" s="32">
        <f t="shared" si="8"/>
        <v>86</v>
      </c>
      <c r="B97" s="46"/>
      <c r="C97" s="36" t="s">
        <v>108</v>
      </c>
      <c r="D97" s="37" t="s">
        <v>35</v>
      </c>
      <c r="E97" s="38">
        <v>20</v>
      </c>
      <c r="F97" s="274"/>
      <c r="G97" s="39">
        <f t="shared" si="6"/>
        <v>0</v>
      </c>
      <c r="H97" s="40">
        <v>0</v>
      </c>
      <c r="I97" s="41">
        <f t="shared" si="7"/>
        <v>0</v>
      </c>
      <c r="J97" s="42"/>
    </row>
    <row r="98" spans="1:10" s="1" customFormat="1" ht="19.2">
      <c r="A98" s="32">
        <f t="shared" si="8"/>
        <v>87</v>
      </c>
      <c r="B98" s="46"/>
      <c r="C98" s="36" t="s">
        <v>109</v>
      </c>
      <c r="D98" s="37" t="s">
        <v>35</v>
      </c>
      <c r="E98" s="38">
        <v>6</v>
      </c>
      <c r="F98" s="274"/>
      <c r="G98" s="39">
        <f t="shared" si="6"/>
        <v>0</v>
      </c>
      <c r="H98" s="40">
        <v>0</v>
      </c>
      <c r="I98" s="41">
        <f t="shared" si="7"/>
        <v>0</v>
      </c>
      <c r="J98" s="42"/>
    </row>
    <row r="99" spans="1:10" s="1" customFormat="1" ht="19.2">
      <c r="A99" s="32">
        <f t="shared" si="8"/>
        <v>88</v>
      </c>
      <c r="B99" s="46"/>
      <c r="C99" s="36" t="s">
        <v>110</v>
      </c>
      <c r="D99" s="37" t="s">
        <v>35</v>
      </c>
      <c r="E99" s="38">
        <v>6</v>
      </c>
      <c r="F99" s="274"/>
      <c r="G99" s="39">
        <f t="shared" si="6"/>
        <v>0</v>
      </c>
      <c r="H99" s="40">
        <v>0</v>
      </c>
      <c r="I99" s="41">
        <f t="shared" si="7"/>
        <v>0</v>
      </c>
      <c r="J99" s="42"/>
    </row>
    <row r="100" spans="1:10" s="1" customFormat="1" ht="19.2">
      <c r="A100" s="32">
        <f t="shared" si="8"/>
        <v>89</v>
      </c>
      <c r="B100" s="46"/>
      <c r="C100" s="36" t="s">
        <v>111</v>
      </c>
      <c r="D100" s="37" t="s">
        <v>35</v>
      </c>
      <c r="E100" s="38">
        <v>6</v>
      </c>
      <c r="F100" s="274"/>
      <c r="G100" s="39">
        <f t="shared" si="6"/>
        <v>0</v>
      </c>
      <c r="H100" s="40">
        <v>0</v>
      </c>
      <c r="I100" s="41">
        <f t="shared" si="7"/>
        <v>0</v>
      </c>
      <c r="J100" s="42"/>
    </row>
    <row r="101" spans="1:10" s="1" customFormat="1" ht="9.6">
      <c r="A101" s="32">
        <f t="shared" si="8"/>
        <v>90</v>
      </c>
      <c r="B101" s="46"/>
      <c r="C101" s="36" t="s">
        <v>112</v>
      </c>
      <c r="D101" s="37" t="s">
        <v>35</v>
      </c>
      <c r="E101" s="38">
        <v>17</v>
      </c>
      <c r="F101" s="274"/>
      <c r="G101" s="39">
        <f t="shared" si="6"/>
        <v>0</v>
      </c>
      <c r="H101" s="40">
        <v>0</v>
      </c>
      <c r="I101" s="41">
        <f t="shared" si="7"/>
        <v>0</v>
      </c>
      <c r="J101" s="42"/>
    </row>
    <row r="102" spans="1:10" s="1" customFormat="1" ht="9.6">
      <c r="A102" s="32">
        <f t="shared" si="8"/>
        <v>91</v>
      </c>
      <c r="B102" s="46"/>
      <c r="C102" s="36" t="s">
        <v>113</v>
      </c>
      <c r="D102" s="37" t="s">
        <v>35</v>
      </c>
      <c r="E102" s="38">
        <v>4</v>
      </c>
      <c r="F102" s="274"/>
      <c r="G102" s="39">
        <f t="shared" si="6"/>
        <v>0</v>
      </c>
      <c r="H102" s="40">
        <v>0</v>
      </c>
      <c r="I102" s="41">
        <f t="shared" si="7"/>
        <v>0</v>
      </c>
      <c r="J102" s="42"/>
    </row>
    <row r="103" spans="1:10" s="1" customFormat="1" ht="9.6">
      <c r="A103" s="32">
        <f t="shared" si="8"/>
        <v>92</v>
      </c>
      <c r="B103" s="46"/>
      <c r="C103" s="36" t="s">
        <v>114</v>
      </c>
      <c r="D103" s="37" t="s">
        <v>35</v>
      </c>
      <c r="E103" s="38">
        <v>191</v>
      </c>
      <c r="F103" s="274"/>
      <c r="G103" s="39">
        <f t="shared" si="6"/>
        <v>0</v>
      </c>
      <c r="H103" s="40">
        <v>0</v>
      </c>
      <c r="I103" s="41">
        <f t="shared" si="7"/>
        <v>0</v>
      </c>
      <c r="J103" s="42"/>
    </row>
    <row r="104" spans="1:10" s="1" customFormat="1" ht="28.8">
      <c r="A104" s="32">
        <f t="shared" si="8"/>
        <v>93</v>
      </c>
      <c r="B104" s="46"/>
      <c r="C104" s="36" t="s">
        <v>115</v>
      </c>
      <c r="D104" s="37" t="s">
        <v>35</v>
      </c>
      <c r="E104" s="38">
        <v>6</v>
      </c>
      <c r="F104" s="274"/>
      <c r="G104" s="39">
        <f t="shared" si="6"/>
        <v>0</v>
      </c>
      <c r="H104" s="40">
        <v>0</v>
      </c>
      <c r="I104" s="41">
        <f t="shared" si="7"/>
        <v>0</v>
      </c>
      <c r="J104" s="42"/>
    </row>
    <row r="105" spans="1:10" s="1" customFormat="1" ht="19.2">
      <c r="A105" s="32">
        <f t="shared" si="8"/>
        <v>94</v>
      </c>
      <c r="B105" s="46"/>
      <c r="C105" s="36" t="s">
        <v>116</v>
      </c>
      <c r="D105" s="37" t="s">
        <v>35</v>
      </c>
      <c r="E105" s="38">
        <v>10</v>
      </c>
      <c r="F105" s="274"/>
      <c r="G105" s="39">
        <f t="shared" si="6"/>
        <v>0</v>
      </c>
      <c r="H105" s="40">
        <v>0</v>
      </c>
      <c r="I105" s="41">
        <f t="shared" si="7"/>
        <v>0</v>
      </c>
      <c r="J105" s="42"/>
    </row>
    <row r="106" spans="1:10" s="1" customFormat="1" ht="19.2">
      <c r="A106" s="32">
        <f t="shared" si="8"/>
        <v>95</v>
      </c>
      <c r="B106" s="46"/>
      <c r="C106" s="36" t="s">
        <v>117</v>
      </c>
      <c r="D106" s="37" t="s">
        <v>35</v>
      </c>
      <c r="E106" s="38">
        <v>20</v>
      </c>
      <c r="F106" s="274"/>
      <c r="G106" s="39">
        <f t="shared" si="6"/>
        <v>0</v>
      </c>
      <c r="H106" s="40">
        <v>0</v>
      </c>
      <c r="I106" s="41">
        <f t="shared" si="7"/>
        <v>0</v>
      </c>
      <c r="J106" s="42"/>
    </row>
    <row r="107" spans="1:10" s="1" customFormat="1" ht="9.6">
      <c r="A107" s="32">
        <f t="shared" si="8"/>
        <v>96</v>
      </c>
      <c r="B107" s="46"/>
      <c r="C107" s="36" t="s">
        <v>118</v>
      </c>
      <c r="D107" s="37" t="s">
        <v>35</v>
      </c>
      <c r="E107" s="38">
        <v>20</v>
      </c>
      <c r="F107" s="274"/>
      <c r="G107" s="39">
        <f t="shared" si="6"/>
        <v>0</v>
      </c>
      <c r="H107" s="40">
        <v>0</v>
      </c>
      <c r="I107" s="41">
        <f t="shared" si="7"/>
        <v>0</v>
      </c>
      <c r="J107" s="42"/>
    </row>
    <row r="108" spans="1:10" s="1" customFormat="1" ht="19.2">
      <c r="A108" s="32">
        <f t="shared" si="8"/>
        <v>97</v>
      </c>
      <c r="B108" s="46"/>
      <c r="C108" s="36" t="s">
        <v>64</v>
      </c>
      <c r="D108" s="37" t="s">
        <v>37</v>
      </c>
      <c r="E108" s="38">
        <v>40</v>
      </c>
      <c r="F108" s="274"/>
      <c r="G108" s="39">
        <f t="shared" ref="G108:G139" si="9">E108*F108</f>
        <v>0</v>
      </c>
      <c r="H108" s="40">
        <v>0</v>
      </c>
      <c r="I108" s="41">
        <f t="shared" ref="I108:I139" si="10">E108*H108</f>
        <v>0</v>
      </c>
      <c r="J108" s="42"/>
    </row>
    <row r="109" spans="1:10" s="1" customFormat="1" ht="9.6">
      <c r="A109" s="32">
        <f t="shared" ref="A109:A140" si="11">A108+1</f>
        <v>98</v>
      </c>
      <c r="B109" s="46" t="s">
        <v>119</v>
      </c>
      <c r="C109" s="36" t="s">
        <v>120</v>
      </c>
      <c r="D109" s="37" t="s">
        <v>66</v>
      </c>
      <c r="E109" s="38">
        <v>20</v>
      </c>
      <c r="F109" s="274"/>
      <c r="G109" s="39">
        <f t="shared" si="9"/>
        <v>0</v>
      </c>
      <c r="H109" s="40">
        <v>0</v>
      </c>
      <c r="I109" s="41">
        <f t="shared" si="10"/>
        <v>0</v>
      </c>
      <c r="J109" s="42"/>
    </row>
    <row r="110" spans="1:10" s="1" customFormat="1" ht="19.2">
      <c r="A110" s="32">
        <f t="shared" si="11"/>
        <v>99</v>
      </c>
      <c r="B110" s="46" t="s">
        <v>119</v>
      </c>
      <c r="C110" s="36" t="s">
        <v>121</v>
      </c>
      <c r="D110" s="37" t="s">
        <v>37</v>
      </c>
      <c r="E110" s="38">
        <v>40</v>
      </c>
      <c r="F110" s="274"/>
      <c r="G110" s="39">
        <f t="shared" si="9"/>
        <v>0</v>
      </c>
      <c r="H110" s="40">
        <v>0</v>
      </c>
      <c r="I110" s="41">
        <f t="shared" si="10"/>
        <v>0</v>
      </c>
      <c r="J110" s="42"/>
    </row>
    <row r="111" spans="1:10" s="1" customFormat="1" ht="9.6">
      <c r="A111" s="32">
        <f t="shared" si="11"/>
        <v>100</v>
      </c>
      <c r="B111" s="46" t="s">
        <v>119</v>
      </c>
      <c r="C111" s="36" t="s">
        <v>122</v>
      </c>
      <c r="D111" s="37" t="s">
        <v>123</v>
      </c>
      <c r="E111" s="38">
        <v>25</v>
      </c>
      <c r="F111" s="274"/>
      <c r="G111" s="39">
        <f t="shared" si="9"/>
        <v>0</v>
      </c>
      <c r="H111" s="40">
        <v>0</v>
      </c>
      <c r="I111" s="41">
        <f t="shared" si="10"/>
        <v>0</v>
      </c>
      <c r="J111" s="42"/>
    </row>
    <row r="112" spans="1:10" s="1" customFormat="1" ht="9.6">
      <c r="A112" s="32">
        <f t="shared" si="11"/>
        <v>101</v>
      </c>
      <c r="B112" s="46" t="s">
        <v>119</v>
      </c>
      <c r="C112" s="36" t="s">
        <v>124</v>
      </c>
      <c r="D112" s="37" t="s">
        <v>66</v>
      </c>
      <c r="E112" s="38">
        <v>300</v>
      </c>
      <c r="F112" s="274"/>
      <c r="G112" s="39">
        <f t="shared" si="9"/>
        <v>0</v>
      </c>
      <c r="H112" s="40">
        <v>0</v>
      </c>
      <c r="I112" s="41">
        <f t="shared" si="10"/>
        <v>0</v>
      </c>
      <c r="J112" s="42"/>
    </row>
    <row r="113" spans="1:10" s="1" customFormat="1" ht="9.6">
      <c r="A113" s="32">
        <f t="shared" si="11"/>
        <v>102</v>
      </c>
      <c r="B113" s="46" t="s">
        <v>119</v>
      </c>
      <c r="C113" s="36" t="s">
        <v>125</v>
      </c>
      <c r="D113" s="37" t="s">
        <v>35</v>
      </c>
      <c r="E113" s="38">
        <v>400</v>
      </c>
      <c r="F113" s="274"/>
      <c r="G113" s="39">
        <f t="shared" si="9"/>
        <v>0</v>
      </c>
      <c r="H113" s="40">
        <v>0</v>
      </c>
      <c r="I113" s="41">
        <f t="shared" si="10"/>
        <v>0</v>
      </c>
      <c r="J113" s="42"/>
    </row>
    <row r="114" spans="1:10" s="1" customFormat="1" ht="9.6">
      <c r="A114" s="32">
        <f t="shared" si="11"/>
        <v>103</v>
      </c>
      <c r="B114" s="46" t="s">
        <v>119</v>
      </c>
      <c r="C114" s="36" t="s">
        <v>126</v>
      </c>
      <c r="D114" s="37" t="s">
        <v>42</v>
      </c>
      <c r="E114" s="38">
        <v>1</v>
      </c>
      <c r="F114" s="274"/>
      <c r="G114" s="39">
        <f t="shared" si="9"/>
        <v>0</v>
      </c>
      <c r="H114" s="40">
        <v>0</v>
      </c>
      <c r="I114" s="41">
        <f t="shared" si="10"/>
        <v>0</v>
      </c>
      <c r="J114" s="42"/>
    </row>
    <row r="115" spans="1:10" s="1" customFormat="1" ht="9.6">
      <c r="A115" s="32">
        <f t="shared" si="11"/>
        <v>104</v>
      </c>
      <c r="B115" s="46" t="s">
        <v>119</v>
      </c>
      <c r="C115" s="36" t="s">
        <v>127</v>
      </c>
      <c r="D115" s="37" t="s">
        <v>42</v>
      </c>
      <c r="E115" s="38">
        <v>1</v>
      </c>
      <c r="F115" s="274"/>
      <c r="G115" s="39">
        <f t="shared" si="9"/>
        <v>0</v>
      </c>
      <c r="H115" s="40">
        <v>0</v>
      </c>
      <c r="I115" s="41">
        <f t="shared" si="10"/>
        <v>0</v>
      </c>
      <c r="J115" s="42"/>
    </row>
    <row r="116" spans="1:10" s="1" customFormat="1" ht="9.6">
      <c r="A116" s="32">
        <f t="shared" si="11"/>
        <v>105</v>
      </c>
      <c r="B116" s="46" t="s">
        <v>119</v>
      </c>
      <c r="C116" s="36" t="s">
        <v>128</v>
      </c>
      <c r="D116" s="37" t="s">
        <v>66</v>
      </c>
      <c r="E116" s="38">
        <v>200</v>
      </c>
      <c r="F116" s="274"/>
      <c r="G116" s="39">
        <f t="shared" si="9"/>
        <v>0</v>
      </c>
      <c r="H116" s="40">
        <v>0</v>
      </c>
      <c r="I116" s="41">
        <f t="shared" si="10"/>
        <v>0</v>
      </c>
      <c r="J116" s="42"/>
    </row>
    <row r="117" spans="1:10" s="1" customFormat="1" ht="28.8">
      <c r="A117" s="32">
        <f t="shared" si="11"/>
        <v>106</v>
      </c>
      <c r="B117" s="46"/>
      <c r="C117" s="36" t="s">
        <v>129</v>
      </c>
      <c r="D117" s="37" t="s">
        <v>35</v>
      </c>
      <c r="E117" s="38">
        <v>1</v>
      </c>
      <c r="F117" s="274"/>
      <c r="G117" s="39">
        <f t="shared" si="9"/>
        <v>0</v>
      </c>
      <c r="H117" s="40">
        <v>0</v>
      </c>
      <c r="I117" s="41">
        <f t="shared" si="10"/>
        <v>0</v>
      </c>
      <c r="J117" s="42"/>
    </row>
    <row r="118" spans="1:10" s="1" customFormat="1" ht="28.8">
      <c r="A118" s="32">
        <f t="shared" si="11"/>
        <v>107</v>
      </c>
      <c r="B118" s="47"/>
      <c r="C118" s="36" t="s">
        <v>130</v>
      </c>
      <c r="D118" s="37" t="s">
        <v>31</v>
      </c>
      <c r="E118" s="38">
        <v>2</v>
      </c>
      <c r="F118" s="274"/>
      <c r="G118" s="39">
        <f t="shared" si="9"/>
        <v>0</v>
      </c>
      <c r="H118" s="40">
        <v>0</v>
      </c>
      <c r="I118" s="41">
        <f t="shared" si="10"/>
        <v>0</v>
      </c>
      <c r="J118" s="42"/>
    </row>
    <row r="119" spans="1:10" s="1" customFormat="1" ht="38.4">
      <c r="A119" s="32">
        <f t="shared" si="11"/>
        <v>108</v>
      </c>
      <c r="B119" s="47"/>
      <c r="C119" s="36" t="s">
        <v>131</v>
      </c>
      <c r="D119" s="37" t="s">
        <v>31</v>
      </c>
      <c r="E119" s="38">
        <v>4</v>
      </c>
      <c r="F119" s="274"/>
      <c r="G119" s="39">
        <f t="shared" si="9"/>
        <v>0</v>
      </c>
      <c r="H119" s="40">
        <v>0</v>
      </c>
      <c r="I119" s="41">
        <f t="shared" si="10"/>
        <v>0</v>
      </c>
      <c r="J119" s="42"/>
    </row>
    <row r="120" spans="1:10" s="1" customFormat="1" ht="9.6">
      <c r="A120" s="32">
        <f t="shared" si="11"/>
        <v>109</v>
      </c>
      <c r="B120" s="47"/>
      <c r="C120" s="36" t="s">
        <v>132</v>
      </c>
      <c r="D120" s="37" t="s">
        <v>133</v>
      </c>
      <c r="E120" s="48">
        <v>0.01</v>
      </c>
      <c r="F120" s="274"/>
      <c r="G120" s="39">
        <f t="shared" si="9"/>
        <v>0</v>
      </c>
      <c r="H120" s="40">
        <v>0</v>
      </c>
      <c r="I120" s="41">
        <f t="shared" si="10"/>
        <v>0</v>
      </c>
      <c r="J120" s="42"/>
    </row>
    <row r="121" spans="1:10" s="1" customFormat="1" ht="9.6">
      <c r="A121" s="32">
        <f t="shared" si="11"/>
        <v>110</v>
      </c>
      <c r="B121" s="47"/>
      <c r="C121" s="36" t="s">
        <v>134</v>
      </c>
      <c r="D121" s="37" t="s">
        <v>66</v>
      </c>
      <c r="E121" s="38">
        <v>20</v>
      </c>
      <c r="F121" s="274"/>
      <c r="G121" s="39">
        <f t="shared" si="9"/>
        <v>0</v>
      </c>
      <c r="H121" s="40">
        <v>0</v>
      </c>
      <c r="I121" s="41">
        <f t="shared" si="10"/>
        <v>0</v>
      </c>
      <c r="J121" s="42"/>
    </row>
    <row r="122" spans="1:10" s="1" customFormat="1" ht="19.2">
      <c r="A122" s="32">
        <f t="shared" si="11"/>
        <v>111</v>
      </c>
      <c r="B122" s="47"/>
      <c r="C122" s="36" t="s">
        <v>135</v>
      </c>
      <c r="D122" s="37" t="s">
        <v>37</v>
      </c>
      <c r="E122" s="38">
        <v>20</v>
      </c>
      <c r="F122" s="274"/>
      <c r="G122" s="39">
        <f t="shared" si="9"/>
        <v>0</v>
      </c>
      <c r="H122" s="40">
        <v>0</v>
      </c>
      <c r="I122" s="41">
        <f t="shared" si="10"/>
        <v>0</v>
      </c>
      <c r="J122" s="42"/>
    </row>
    <row r="123" spans="1:10" s="1" customFormat="1" ht="19.2">
      <c r="A123" s="32">
        <f t="shared" si="11"/>
        <v>112</v>
      </c>
      <c r="B123" s="47"/>
      <c r="C123" s="36" t="s">
        <v>136</v>
      </c>
      <c r="D123" s="37" t="s">
        <v>37</v>
      </c>
      <c r="E123" s="38">
        <v>20</v>
      </c>
      <c r="F123" s="274"/>
      <c r="G123" s="39">
        <f t="shared" si="9"/>
        <v>0</v>
      </c>
      <c r="H123" s="40">
        <v>0</v>
      </c>
      <c r="I123" s="41">
        <f t="shared" si="10"/>
        <v>0</v>
      </c>
      <c r="J123" s="42"/>
    </row>
    <row r="124" spans="1:10" s="1" customFormat="1" ht="19.2">
      <c r="A124" s="32">
        <f t="shared" si="11"/>
        <v>113</v>
      </c>
      <c r="B124" s="47"/>
      <c r="C124" s="36" t="s">
        <v>137</v>
      </c>
      <c r="D124" s="37" t="s">
        <v>66</v>
      </c>
      <c r="E124" s="38">
        <v>12</v>
      </c>
      <c r="F124" s="274"/>
      <c r="G124" s="39">
        <f t="shared" si="9"/>
        <v>0</v>
      </c>
      <c r="H124" s="40">
        <v>0</v>
      </c>
      <c r="I124" s="41">
        <f t="shared" si="10"/>
        <v>0</v>
      </c>
      <c r="J124" s="42"/>
    </row>
    <row r="125" spans="1:10" s="1" customFormat="1" ht="9.6">
      <c r="A125" s="32">
        <f t="shared" si="11"/>
        <v>114</v>
      </c>
      <c r="B125" s="47"/>
      <c r="C125" s="36" t="s">
        <v>138</v>
      </c>
      <c r="D125" s="37" t="s">
        <v>37</v>
      </c>
      <c r="E125" s="38">
        <v>15</v>
      </c>
      <c r="F125" s="274"/>
      <c r="G125" s="39">
        <f t="shared" si="9"/>
        <v>0</v>
      </c>
      <c r="H125" s="40">
        <v>0</v>
      </c>
      <c r="I125" s="41">
        <f t="shared" si="10"/>
        <v>0</v>
      </c>
      <c r="J125" s="42"/>
    </row>
    <row r="126" spans="1:10" s="1" customFormat="1" ht="19.2">
      <c r="A126" s="32">
        <f t="shared" si="11"/>
        <v>115</v>
      </c>
      <c r="B126" s="47"/>
      <c r="C126" s="36" t="s">
        <v>139</v>
      </c>
      <c r="D126" s="37" t="s">
        <v>35</v>
      </c>
      <c r="E126" s="38">
        <v>3</v>
      </c>
      <c r="F126" s="274"/>
      <c r="G126" s="39">
        <f t="shared" si="9"/>
        <v>0</v>
      </c>
      <c r="H126" s="40">
        <v>0</v>
      </c>
      <c r="I126" s="41">
        <f t="shared" si="10"/>
        <v>0</v>
      </c>
      <c r="J126" s="42"/>
    </row>
    <row r="127" spans="1:10" s="1" customFormat="1" ht="9.6">
      <c r="A127" s="32">
        <f t="shared" si="11"/>
        <v>116</v>
      </c>
      <c r="B127" s="47"/>
      <c r="C127" s="36" t="s">
        <v>140</v>
      </c>
      <c r="D127" s="37" t="s">
        <v>31</v>
      </c>
      <c r="E127" s="38">
        <v>2</v>
      </c>
      <c r="F127" s="274"/>
      <c r="G127" s="39">
        <f t="shared" si="9"/>
        <v>0</v>
      </c>
      <c r="H127" s="40">
        <v>0</v>
      </c>
      <c r="I127" s="41">
        <f t="shared" si="10"/>
        <v>0</v>
      </c>
      <c r="J127" s="42"/>
    </row>
    <row r="128" spans="1:10" s="1" customFormat="1" ht="9.6">
      <c r="A128" s="32">
        <f t="shared" si="11"/>
        <v>117</v>
      </c>
      <c r="B128" s="47"/>
      <c r="C128" s="36" t="s">
        <v>141</v>
      </c>
      <c r="D128" s="37" t="s">
        <v>37</v>
      </c>
      <c r="E128" s="38">
        <v>20</v>
      </c>
      <c r="F128" s="274"/>
      <c r="G128" s="39">
        <f t="shared" si="9"/>
        <v>0</v>
      </c>
      <c r="H128" s="40">
        <v>0</v>
      </c>
      <c r="I128" s="41">
        <f t="shared" si="10"/>
        <v>0</v>
      </c>
      <c r="J128" s="42"/>
    </row>
    <row r="129" spans="1:10" s="1" customFormat="1" ht="9.6">
      <c r="A129" s="32">
        <f t="shared" si="11"/>
        <v>118</v>
      </c>
      <c r="B129" s="47"/>
      <c r="C129" s="36" t="s">
        <v>142</v>
      </c>
      <c r="D129" s="37" t="s">
        <v>37</v>
      </c>
      <c r="E129" s="38">
        <v>30</v>
      </c>
      <c r="F129" s="274"/>
      <c r="G129" s="39">
        <f t="shared" si="9"/>
        <v>0</v>
      </c>
      <c r="H129" s="40">
        <v>0</v>
      </c>
      <c r="I129" s="41">
        <f t="shared" si="10"/>
        <v>0</v>
      </c>
      <c r="J129" s="42"/>
    </row>
    <row r="130" spans="1:10" s="1" customFormat="1" ht="19.2">
      <c r="A130" s="32">
        <f t="shared" si="11"/>
        <v>119</v>
      </c>
      <c r="B130" s="47"/>
      <c r="C130" s="36" t="s">
        <v>143</v>
      </c>
      <c r="D130" s="37" t="s">
        <v>70</v>
      </c>
      <c r="E130" s="38">
        <v>1</v>
      </c>
      <c r="F130" s="274"/>
      <c r="G130" s="39">
        <f t="shared" si="9"/>
        <v>0</v>
      </c>
      <c r="H130" s="40">
        <v>0</v>
      </c>
      <c r="I130" s="41">
        <f t="shared" si="10"/>
        <v>0</v>
      </c>
      <c r="J130" s="42"/>
    </row>
    <row r="131" spans="1:10" s="1" customFormat="1" ht="9.6">
      <c r="A131" s="32">
        <f t="shared" si="11"/>
        <v>120</v>
      </c>
      <c r="B131" s="47"/>
      <c r="C131" s="36" t="s">
        <v>144</v>
      </c>
      <c r="D131" s="37" t="s">
        <v>42</v>
      </c>
      <c r="E131" s="38">
        <v>1</v>
      </c>
      <c r="F131" s="274"/>
      <c r="G131" s="39">
        <f t="shared" si="9"/>
        <v>0</v>
      </c>
      <c r="H131" s="40">
        <v>0</v>
      </c>
      <c r="I131" s="41">
        <f t="shared" si="10"/>
        <v>0</v>
      </c>
      <c r="J131" s="42"/>
    </row>
    <row r="132" spans="1:10" s="1" customFormat="1" ht="9.6">
      <c r="A132" s="32">
        <f t="shared" si="11"/>
        <v>121</v>
      </c>
      <c r="B132" s="47"/>
      <c r="C132" s="36" t="s">
        <v>145</v>
      </c>
      <c r="D132" s="37" t="s">
        <v>37</v>
      </c>
      <c r="E132" s="38">
        <v>10</v>
      </c>
      <c r="F132" s="274"/>
      <c r="G132" s="39">
        <f t="shared" si="9"/>
        <v>0</v>
      </c>
      <c r="H132" s="40">
        <v>0</v>
      </c>
      <c r="I132" s="41">
        <f t="shared" si="10"/>
        <v>0</v>
      </c>
      <c r="J132" s="42"/>
    </row>
    <row r="133" spans="1:10" s="1" customFormat="1" ht="19.2">
      <c r="A133" s="32">
        <f t="shared" si="11"/>
        <v>122</v>
      </c>
      <c r="B133" s="47"/>
      <c r="C133" s="36" t="s">
        <v>146</v>
      </c>
      <c r="D133" s="37" t="s">
        <v>35</v>
      </c>
      <c r="E133" s="38">
        <v>8</v>
      </c>
      <c r="F133" s="274"/>
      <c r="G133" s="39">
        <f t="shared" si="9"/>
        <v>0</v>
      </c>
      <c r="H133" s="40">
        <v>0</v>
      </c>
      <c r="I133" s="41">
        <f t="shared" si="10"/>
        <v>0</v>
      </c>
      <c r="J133" s="42"/>
    </row>
    <row r="134" spans="1:10" s="1" customFormat="1" ht="9.6">
      <c r="A134" s="32">
        <f t="shared" si="11"/>
        <v>123</v>
      </c>
      <c r="B134" s="47"/>
      <c r="C134" s="36" t="s">
        <v>147</v>
      </c>
      <c r="D134" s="37" t="s">
        <v>35</v>
      </c>
      <c r="E134" s="38">
        <v>8</v>
      </c>
      <c r="F134" s="274"/>
      <c r="G134" s="39">
        <f t="shared" si="9"/>
        <v>0</v>
      </c>
      <c r="H134" s="40">
        <v>0</v>
      </c>
      <c r="I134" s="41">
        <f t="shared" si="10"/>
        <v>0</v>
      </c>
      <c r="J134" s="42"/>
    </row>
    <row r="135" spans="1:10" s="1" customFormat="1" ht="9.6">
      <c r="A135" s="32">
        <f t="shared" si="11"/>
        <v>124</v>
      </c>
      <c r="B135" s="47"/>
      <c r="C135" s="36" t="s">
        <v>148</v>
      </c>
      <c r="D135" s="37" t="s">
        <v>35</v>
      </c>
      <c r="E135" s="38">
        <v>4</v>
      </c>
      <c r="F135" s="274"/>
      <c r="G135" s="39">
        <f t="shared" si="9"/>
        <v>0</v>
      </c>
      <c r="H135" s="40">
        <v>0</v>
      </c>
      <c r="I135" s="41">
        <f t="shared" si="10"/>
        <v>0</v>
      </c>
      <c r="J135" s="42"/>
    </row>
    <row r="136" spans="1:10" s="1" customFormat="1" ht="19.2">
      <c r="A136" s="32">
        <f t="shared" si="11"/>
        <v>125</v>
      </c>
      <c r="B136" s="47"/>
      <c r="C136" s="36" t="s">
        <v>149</v>
      </c>
      <c r="D136" s="37" t="s">
        <v>37</v>
      </c>
      <c r="E136" s="38">
        <v>48</v>
      </c>
      <c r="F136" s="274"/>
      <c r="G136" s="39">
        <f t="shared" si="9"/>
        <v>0</v>
      </c>
      <c r="H136" s="40">
        <v>0</v>
      </c>
      <c r="I136" s="41">
        <f t="shared" si="10"/>
        <v>0</v>
      </c>
      <c r="J136" s="42"/>
    </row>
    <row r="137" spans="1:10" s="1" customFormat="1" ht="9.6">
      <c r="A137" s="32">
        <f t="shared" si="11"/>
        <v>126</v>
      </c>
      <c r="B137" s="47"/>
      <c r="C137" s="36" t="s">
        <v>150</v>
      </c>
      <c r="D137" s="37" t="s">
        <v>35</v>
      </c>
      <c r="E137" s="38">
        <v>3</v>
      </c>
      <c r="F137" s="274"/>
      <c r="G137" s="39">
        <f t="shared" si="9"/>
        <v>0</v>
      </c>
      <c r="H137" s="40">
        <v>0</v>
      </c>
      <c r="I137" s="41">
        <f t="shared" si="10"/>
        <v>0</v>
      </c>
      <c r="J137" s="42"/>
    </row>
    <row r="138" spans="1:10" s="1" customFormat="1" ht="9.6">
      <c r="A138" s="32">
        <f t="shared" si="11"/>
        <v>127</v>
      </c>
      <c r="B138" s="47"/>
      <c r="C138" s="36" t="s">
        <v>151</v>
      </c>
      <c r="D138" s="37" t="s">
        <v>35</v>
      </c>
      <c r="E138" s="38">
        <v>3</v>
      </c>
      <c r="F138" s="274"/>
      <c r="G138" s="39">
        <f t="shared" si="9"/>
        <v>0</v>
      </c>
      <c r="H138" s="40">
        <v>0</v>
      </c>
      <c r="I138" s="41">
        <f t="shared" si="10"/>
        <v>0</v>
      </c>
      <c r="J138" s="42"/>
    </row>
    <row r="139" spans="1:10" s="1" customFormat="1" ht="9.6">
      <c r="A139" s="32">
        <f t="shared" si="11"/>
        <v>128</v>
      </c>
      <c r="B139" s="47"/>
      <c r="C139" s="36" t="s">
        <v>152</v>
      </c>
      <c r="D139" s="37" t="s">
        <v>35</v>
      </c>
      <c r="E139" s="38">
        <v>6</v>
      </c>
      <c r="F139" s="274"/>
      <c r="G139" s="39">
        <f t="shared" si="9"/>
        <v>0</v>
      </c>
      <c r="H139" s="40">
        <v>0</v>
      </c>
      <c r="I139" s="41">
        <f t="shared" si="10"/>
        <v>0</v>
      </c>
      <c r="J139" s="42"/>
    </row>
    <row r="140" spans="1:10" s="1" customFormat="1" ht="9.6">
      <c r="A140" s="32">
        <f t="shared" si="11"/>
        <v>129</v>
      </c>
      <c r="B140" s="47"/>
      <c r="C140" s="36" t="s">
        <v>153</v>
      </c>
      <c r="D140" s="37" t="s">
        <v>35</v>
      </c>
      <c r="E140" s="38">
        <v>3</v>
      </c>
      <c r="F140" s="274"/>
      <c r="G140" s="39">
        <f t="shared" ref="G140:G171" si="12">E140*F140</f>
        <v>0</v>
      </c>
      <c r="H140" s="40">
        <v>0</v>
      </c>
      <c r="I140" s="41">
        <f t="shared" ref="I140:I171" si="13">E140*H140</f>
        <v>0</v>
      </c>
      <c r="J140" s="42"/>
    </row>
    <row r="141" spans="1:10" s="1" customFormat="1" ht="19.2">
      <c r="A141" s="32">
        <f t="shared" ref="A141:A158" si="14">A140+1</f>
        <v>130</v>
      </c>
      <c r="B141" s="47"/>
      <c r="C141" s="36" t="s">
        <v>154</v>
      </c>
      <c r="D141" s="37" t="s">
        <v>35</v>
      </c>
      <c r="E141" s="38">
        <v>8</v>
      </c>
      <c r="F141" s="274"/>
      <c r="G141" s="39">
        <f t="shared" si="12"/>
        <v>0</v>
      </c>
      <c r="H141" s="40">
        <v>0</v>
      </c>
      <c r="I141" s="41">
        <f t="shared" si="13"/>
        <v>0</v>
      </c>
      <c r="J141" s="42"/>
    </row>
    <row r="142" spans="1:10" s="1" customFormat="1" ht="19.2">
      <c r="A142" s="32">
        <f t="shared" si="14"/>
        <v>131</v>
      </c>
      <c r="B142" s="47"/>
      <c r="C142" s="36" t="s">
        <v>155</v>
      </c>
      <c r="D142" s="37" t="s">
        <v>37</v>
      </c>
      <c r="E142" s="38">
        <v>72</v>
      </c>
      <c r="F142" s="274"/>
      <c r="G142" s="39">
        <f t="shared" si="12"/>
        <v>0</v>
      </c>
      <c r="H142" s="40">
        <v>0</v>
      </c>
      <c r="I142" s="41">
        <f t="shared" si="13"/>
        <v>0</v>
      </c>
      <c r="J142" s="42"/>
    </row>
    <row r="143" spans="1:10" s="1" customFormat="1" ht="9.6">
      <c r="A143" s="32">
        <f t="shared" si="14"/>
        <v>132</v>
      </c>
      <c r="B143" s="47"/>
      <c r="C143" s="36" t="s">
        <v>156</v>
      </c>
      <c r="D143" s="37" t="s">
        <v>35</v>
      </c>
      <c r="E143" s="38">
        <v>4</v>
      </c>
      <c r="F143" s="274"/>
      <c r="G143" s="39">
        <f t="shared" si="12"/>
        <v>0</v>
      </c>
      <c r="H143" s="40">
        <v>0</v>
      </c>
      <c r="I143" s="41">
        <f t="shared" si="13"/>
        <v>0</v>
      </c>
      <c r="J143" s="42"/>
    </row>
    <row r="144" spans="1:10" s="1" customFormat="1" ht="9.6">
      <c r="A144" s="32">
        <f t="shared" si="14"/>
        <v>133</v>
      </c>
      <c r="B144" s="47"/>
      <c r="C144" s="36" t="s">
        <v>157</v>
      </c>
      <c r="D144" s="37" t="s">
        <v>35</v>
      </c>
      <c r="E144" s="38">
        <v>12</v>
      </c>
      <c r="F144" s="274"/>
      <c r="G144" s="39">
        <f t="shared" si="12"/>
        <v>0</v>
      </c>
      <c r="H144" s="40">
        <v>0</v>
      </c>
      <c r="I144" s="41">
        <f t="shared" si="13"/>
        <v>0</v>
      </c>
      <c r="J144" s="42"/>
    </row>
    <row r="145" spans="1:10" s="1" customFormat="1" ht="9.6">
      <c r="A145" s="32">
        <f t="shared" si="14"/>
        <v>134</v>
      </c>
      <c r="B145" s="47"/>
      <c r="C145" s="36" t="s">
        <v>158</v>
      </c>
      <c r="D145" s="37" t="s">
        <v>35</v>
      </c>
      <c r="E145" s="38">
        <v>6</v>
      </c>
      <c r="F145" s="274"/>
      <c r="G145" s="39">
        <f t="shared" si="12"/>
        <v>0</v>
      </c>
      <c r="H145" s="40">
        <v>0</v>
      </c>
      <c r="I145" s="41">
        <f t="shared" si="13"/>
        <v>0</v>
      </c>
      <c r="J145" s="42"/>
    </row>
    <row r="146" spans="1:10" s="1" customFormat="1" ht="19.2">
      <c r="A146" s="32">
        <f t="shared" si="14"/>
        <v>135</v>
      </c>
      <c r="B146" s="47"/>
      <c r="C146" s="36" t="s">
        <v>159</v>
      </c>
      <c r="D146" s="37" t="s">
        <v>35</v>
      </c>
      <c r="E146" s="38">
        <v>3</v>
      </c>
      <c r="F146" s="274"/>
      <c r="G146" s="39">
        <f t="shared" si="12"/>
        <v>0</v>
      </c>
      <c r="H146" s="40">
        <v>0</v>
      </c>
      <c r="I146" s="41">
        <f t="shared" si="13"/>
        <v>0</v>
      </c>
      <c r="J146" s="42"/>
    </row>
    <row r="147" spans="1:10" s="1" customFormat="1" ht="9.6">
      <c r="A147" s="32">
        <f t="shared" si="14"/>
        <v>136</v>
      </c>
      <c r="B147" s="47"/>
      <c r="C147" s="36" t="s">
        <v>160</v>
      </c>
      <c r="D147" s="37" t="s">
        <v>35</v>
      </c>
      <c r="E147" s="38">
        <v>12</v>
      </c>
      <c r="F147" s="274"/>
      <c r="G147" s="39">
        <f t="shared" si="12"/>
        <v>0</v>
      </c>
      <c r="H147" s="40">
        <v>0</v>
      </c>
      <c r="I147" s="41">
        <f t="shared" si="13"/>
        <v>0</v>
      </c>
      <c r="J147" s="42"/>
    </row>
    <row r="148" spans="1:10" s="1" customFormat="1" ht="9.6">
      <c r="A148" s="32">
        <f t="shared" si="14"/>
        <v>137</v>
      </c>
      <c r="B148" s="47"/>
      <c r="C148" s="36" t="s">
        <v>161</v>
      </c>
      <c r="D148" s="37" t="s">
        <v>35</v>
      </c>
      <c r="E148" s="45">
        <v>0.5</v>
      </c>
      <c r="F148" s="274"/>
      <c r="G148" s="39">
        <f t="shared" si="12"/>
        <v>0</v>
      </c>
      <c r="H148" s="40">
        <v>0</v>
      </c>
      <c r="I148" s="41">
        <f t="shared" si="13"/>
        <v>0</v>
      </c>
      <c r="J148" s="42"/>
    </row>
    <row r="149" spans="1:10" s="1" customFormat="1" ht="9.6">
      <c r="A149" s="32">
        <f t="shared" si="14"/>
        <v>138</v>
      </c>
      <c r="B149" s="47"/>
      <c r="C149" s="36" t="s">
        <v>162</v>
      </c>
      <c r="D149" s="37" t="s">
        <v>35</v>
      </c>
      <c r="E149" s="38">
        <v>9</v>
      </c>
      <c r="F149" s="274"/>
      <c r="G149" s="39">
        <f t="shared" si="12"/>
        <v>0</v>
      </c>
      <c r="H149" s="40">
        <v>0</v>
      </c>
      <c r="I149" s="41">
        <f t="shared" si="13"/>
        <v>0</v>
      </c>
      <c r="J149" s="42"/>
    </row>
    <row r="150" spans="1:10" s="1" customFormat="1" ht="9.6">
      <c r="A150" s="32">
        <f t="shared" si="14"/>
        <v>139</v>
      </c>
      <c r="B150" s="47"/>
      <c r="C150" s="36" t="s">
        <v>142</v>
      </c>
      <c r="D150" s="37" t="s">
        <v>37</v>
      </c>
      <c r="E150" s="38">
        <v>45</v>
      </c>
      <c r="F150" s="274"/>
      <c r="G150" s="39">
        <f t="shared" si="12"/>
        <v>0</v>
      </c>
      <c r="H150" s="40">
        <v>0</v>
      </c>
      <c r="I150" s="41">
        <f t="shared" si="13"/>
        <v>0</v>
      </c>
      <c r="J150" s="42"/>
    </row>
    <row r="151" spans="1:10" s="1" customFormat="1" ht="9.6">
      <c r="A151" s="32">
        <f t="shared" si="14"/>
        <v>140</v>
      </c>
      <c r="B151" s="47"/>
      <c r="C151" s="36" t="s">
        <v>163</v>
      </c>
      <c r="D151" s="37" t="s">
        <v>35</v>
      </c>
      <c r="E151" s="38">
        <v>8</v>
      </c>
      <c r="F151" s="274"/>
      <c r="G151" s="39">
        <f t="shared" si="12"/>
        <v>0</v>
      </c>
      <c r="H151" s="40">
        <v>0</v>
      </c>
      <c r="I151" s="41">
        <f t="shared" si="13"/>
        <v>0</v>
      </c>
      <c r="J151" s="42"/>
    </row>
    <row r="152" spans="1:10" s="1" customFormat="1" ht="9.6">
      <c r="A152" s="32">
        <f t="shared" si="14"/>
        <v>141</v>
      </c>
      <c r="B152" s="47"/>
      <c r="C152" s="36" t="s">
        <v>164</v>
      </c>
      <c r="D152" s="37" t="s">
        <v>35</v>
      </c>
      <c r="E152" s="38">
        <v>24</v>
      </c>
      <c r="F152" s="274"/>
      <c r="G152" s="39">
        <f t="shared" si="12"/>
        <v>0</v>
      </c>
      <c r="H152" s="40">
        <v>0</v>
      </c>
      <c r="I152" s="41">
        <f t="shared" si="13"/>
        <v>0</v>
      </c>
      <c r="J152" s="42"/>
    </row>
    <row r="153" spans="1:10" s="1" customFormat="1" ht="19.2">
      <c r="A153" s="32">
        <f t="shared" si="14"/>
        <v>142</v>
      </c>
      <c r="B153" s="47"/>
      <c r="C153" s="36" t="s">
        <v>165</v>
      </c>
      <c r="D153" s="37" t="s">
        <v>31</v>
      </c>
      <c r="E153" s="38">
        <v>16</v>
      </c>
      <c r="F153" s="274"/>
      <c r="G153" s="39">
        <f t="shared" si="12"/>
        <v>0</v>
      </c>
      <c r="H153" s="40">
        <v>0</v>
      </c>
      <c r="I153" s="41">
        <f t="shared" si="13"/>
        <v>0</v>
      </c>
      <c r="J153" s="42"/>
    </row>
    <row r="154" spans="1:10" s="1" customFormat="1" ht="9.6">
      <c r="A154" s="32">
        <f t="shared" si="14"/>
        <v>143</v>
      </c>
      <c r="B154" s="47"/>
      <c r="C154" s="36" t="s">
        <v>166</v>
      </c>
      <c r="D154" s="37" t="s">
        <v>70</v>
      </c>
      <c r="E154" s="38">
        <v>6</v>
      </c>
      <c r="F154" s="274"/>
      <c r="G154" s="39">
        <f t="shared" si="12"/>
        <v>0</v>
      </c>
      <c r="H154" s="40">
        <v>0</v>
      </c>
      <c r="I154" s="41">
        <f t="shared" si="13"/>
        <v>0</v>
      </c>
      <c r="J154" s="42"/>
    </row>
    <row r="155" spans="1:10" s="1" customFormat="1" ht="9.6">
      <c r="A155" s="32">
        <f t="shared" si="14"/>
        <v>144</v>
      </c>
      <c r="B155" s="47"/>
      <c r="C155" s="36" t="s">
        <v>167</v>
      </c>
      <c r="D155" s="37" t="s">
        <v>70</v>
      </c>
      <c r="E155" s="38">
        <v>8</v>
      </c>
      <c r="F155" s="274"/>
      <c r="G155" s="39">
        <f t="shared" si="12"/>
        <v>0</v>
      </c>
      <c r="H155" s="40">
        <v>0</v>
      </c>
      <c r="I155" s="41">
        <f t="shared" si="13"/>
        <v>0</v>
      </c>
      <c r="J155" s="42"/>
    </row>
    <row r="156" spans="1:10" s="1" customFormat="1" ht="9.6">
      <c r="A156" s="32">
        <f t="shared" si="14"/>
        <v>145</v>
      </c>
      <c r="B156" s="47"/>
      <c r="C156" s="36" t="s">
        <v>168</v>
      </c>
      <c r="D156" s="37" t="s">
        <v>31</v>
      </c>
      <c r="E156" s="38">
        <v>2</v>
      </c>
      <c r="F156" s="274"/>
      <c r="G156" s="39">
        <f t="shared" si="12"/>
        <v>0</v>
      </c>
      <c r="H156" s="40">
        <v>0</v>
      </c>
      <c r="I156" s="41">
        <f t="shared" si="13"/>
        <v>0</v>
      </c>
      <c r="J156" s="42"/>
    </row>
    <row r="157" spans="1:10" s="1" customFormat="1" ht="19.2">
      <c r="A157" s="32">
        <f t="shared" si="14"/>
        <v>146</v>
      </c>
      <c r="B157" s="47"/>
      <c r="C157" s="36" t="s">
        <v>169</v>
      </c>
      <c r="D157" s="37" t="s">
        <v>35</v>
      </c>
      <c r="E157" s="38">
        <v>1</v>
      </c>
      <c r="F157" s="274"/>
      <c r="G157" s="39">
        <f t="shared" si="12"/>
        <v>0</v>
      </c>
      <c r="H157" s="40">
        <v>0</v>
      </c>
      <c r="I157" s="41">
        <f t="shared" si="13"/>
        <v>0</v>
      </c>
      <c r="J157" s="42"/>
    </row>
    <row r="158" spans="1:10" s="1" customFormat="1" ht="19.2">
      <c r="A158" s="32">
        <f t="shared" si="14"/>
        <v>147</v>
      </c>
      <c r="B158" s="47"/>
      <c r="C158" s="36" t="s">
        <v>170</v>
      </c>
      <c r="D158" s="37" t="s">
        <v>35</v>
      </c>
      <c r="E158" s="38">
        <v>1</v>
      </c>
      <c r="F158" s="274"/>
      <c r="G158" s="39">
        <f t="shared" si="12"/>
        <v>0</v>
      </c>
      <c r="H158" s="40">
        <v>0</v>
      </c>
      <c r="I158" s="41">
        <f t="shared" si="13"/>
        <v>0</v>
      </c>
      <c r="J158" s="42"/>
    </row>
    <row r="159" spans="1:10" s="17" customFormat="1" ht="10.8" thickBot="1">
      <c r="A159" s="49"/>
      <c r="B159" s="51" t="s">
        <v>171</v>
      </c>
      <c r="C159" s="52" t="s">
        <v>172</v>
      </c>
      <c r="D159" s="50"/>
      <c r="E159" s="50"/>
      <c r="F159" s="53"/>
      <c r="G159" s="65">
        <f>SUM(G12:G158)</f>
        <v>0</v>
      </c>
      <c r="H159" s="54"/>
      <c r="I159" s="66">
        <f>SUM(I12:I158)</f>
        <v>0</v>
      </c>
      <c r="J159" s="55"/>
    </row>
    <row r="160" spans="1:10" ht="13.8" thickBot="1">
      <c r="A160" s="67"/>
      <c r="B160" s="67"/>
      <c r="C160" s="67"/>
      <c r="D160" s="67"/>
      <c r="E160" s="67"/>
      <c r="F160" s="67"/>
      <c r="G160" s="67"/>
      <c r="H160" s="67"/>
      <c r="I160" s="67"/>
      <c r="J160" s="67"/>
    </row>
    <row r="161" spans="1:10" s="17" customFormat="1" ht="13.8" thickBot="1">
      <c r="A161" s="68"/>
      <c r="B161" s="69"/>
      <c r="C161" s="71" t="s">
        <v>173</v>
      </c>
      <c r="D161" s="70"/>
      <c r="E161" s="70"/>
      <c r="F161" s="70"/>
      <c r="G161" s="70"/>
      <c r="H161" s="70"/>
      <c r="I161" s="256">
        <f>'KRYCÍ LIST #5'!E20</f>
        <v>0</v>
      </c>
      <c r="J161" s="168"/>
    </row>
  </sheetData>
  <sheetProtection password="CA9C" sheet="1" objects="1" scenarios="1"/>
  <mergeCells count="13">
    <mergeCell ref="H6:I7"/>
    <mergeCell ref="J6:J8"/>
    <mergeCell ref="I161:J161"/>
    <mergeCell ref="A1:H1"/>
    <mergeCell ref="I1:J1"/>
    <mergeCell ref="A2:H2"/>
    <mergeCell ref="I2:J2"/>
    <mergeCell ref="A4:J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SOUHRNNÝ LIST STAVBY</vt:lpstr>
      <vt:lpstr>REKAPITULACE OBJEKTŮ STAVBY</vt:lpstr>
      <vt:lpstr>KRYCÍ LIST #1</vt:lpstr>
      <vt:lpstr>REKAPITULACE #1</vt:lpstr>
      <vt:lpstr>ROZPOČET #1</vt:lpstr>
      <vt:lpstr>KRYCÍ LIST #2</vt:lpstr>
      <vt:lpstr>REKAPITULACE #2</vt:lpstr>
      <vt:lpstr>ROZPOČET #2</vt:lpstr>
      <vt:lpstr>KRYCÍ LIST #3</vt:lpstr>
      <vt:lpstr>REKAPITULACE #3</vt:lpstr>
      <vt:lpstr>ROZPOČET #3</vt:lpstr>
      <vt:lpstr>KRYCÍ LIST #4</vt:lpstr>
      <vt:lpstr>REKAPITULACE #4</vt:lpstr>
      <vt:lpstr>ROZPOČET #4</vt:lpstr>
      <vt:lpstr>KRYCÍ LIST #5</vt:lpstr>
      <vt:lpstr>REKAPITULACE #5</vt:lpstr>
      <vt:lpstr>ROZPOČET #5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Jirka</dc:creator>
  <cp:lastModifiedBy>Jirka</cp:lastModifiedBy>
  <cp:lastPrinted>2023-11-14T09:00:41Z</cp:lastPrinted>
  <dcterms:created xsi:type="dcterms:W3CDTF">2023-11-14T08:18:59Z</dcterms:created>
  <dcterms:modified xsi:type="dcterms:W3CDTF">2023-11-14T09:12:20Z</dcterms:modified>
</cp:coreProperties>
</file>