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David\Desktop\"/>
    </mc:Choice>
  </mc:AlternateContent>
  <bookViews>
    <workbookView xWindow="0" yWindow="0" windowWidth="0" windowHeight="0"/>
  </bookViews>
  <sheets>
    <sheet name="Rekapitulace stavby" sheetId="1" r:id="rId1"/>
    <sheet name="PROINK4 - Oprava chodníku..." sheetId="2" r:id="rId2"/>
    <sheet name="SO 02 - Veřejné osvětlení" sheetId="3" r:id="rId3"/>
    <sheet name="VON - Vedlejší a ostatní ..." sheetId="4" r:id="rId4"/>
    <sheet name="Pokyny pro vyplnění" sheetId="5" r:id="rId5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'PROINK4 - Oprava chodníku...'!$C$78:$K$234</definedName>
    <definedName name="_xlnm.Print_Area" localSheetId="1">'PROINK4 - Oprava chodníku...'!$C$4:$J$37,'PROINK4 - Oprava chodníku...'!$C$43:$J$62,'PROINK4 - Oprava chodníku...'!$C$68:$K$234</definedName>
    <definedName name="_xlnm.Print_Titles" localSheetId="1">'PROINK4 - Oprava chodníku...'!$78:$78</definedName>
    <definedName name="_xlnm._FilterDatabase" localSheetId="2" hidden="1">'SO 02 - Veřejné osvětlení'!$C$80:$K$84</definedName>
    <definedName name="_xlnm.Print_Area" localSheetId="2">'SO 02 - Veřejné osvětlení'!$C$4:$J$39,'SO 02 - Veřejné osvětlení'!$C$45:$J$62,'SO 02 - Veřejné osvětlení'!$C$68:$K$84</definedName>
    <definedName name="_xlnm.Print_Titles" localSheetId="2">'SO 02 - Veřejné osvětlení'!$80:$80</definedName>
    <definedName name="_xlnm._FilterDatabase" localSheetId="3" hidden="1">'VON - Vedlejší a ostatní ...'!$C$78:$K$87</definedName>
    <definedName name="_xlnm.Print_Area" localSheetId="3">'VON - Vedlejší a ostatní ...'!$C$4:$J$39,'VON - Vedlejší a ostatní ...'!$C$45:$J$60,'VON - Vedlejší a ostatní ...'!$C$66:$K$87</definedName>
    <definedName name="_xlnm.Print_Titles" localSheetId="3">'VON - Vedlejší a ostatní ...'!$78:$78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J37"/>
  <c r="J36"/>
  <c i="1" r="AY57"/>
  <c i="4" r="J35"/>
  <c i="1" r="AX57"/>
  <c i="4" r="BI87"/>
  <c r="BH87"/>
  <c r="BG87"/>
  <c r="BF87"/>
  <c r="T87"/>
  <c r="R87"/>
  <c r="P87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BI81"/>
  <c r="BH81"/>
  <c r="BG81"/>
  <c r="BF81"/>
  <c r="T81"/>
  <c r="R81"/>
  <c r="P81"/>
  <c r="BI80"/>
  <c r="BH80"/>
  <c r="BG80"/>
  <c r="BF80"/>
  <c r="T80"/>
  <c r="R80"/>
  <c r="P80"/>
  <c r="J76"/>
  <c r="F75"/>
  <c r="F73"/>
  <c r="E71"/>
  <c r="J55"/>
  <c r="F54"/>
  <c r="F52"/>
  <c r="E50"/>
  <c r="J21"/>
  <c r="E21"/>
  <c r="J75"/>
  <c r="J20"/>
  <c r="J18"/>
  <c r="E18"/>
  <c r="F76"/>
  <c r="J17"/>
  <c r="J12"/>
  <c r="J73"/>
  <c r="E7"/>
  <c r="E69"/>
  <c i="3" r="J37"/>
  <c r="J36"/>
  <c i="1" r="AY56"/>
  <c i="3" r="J35"/>
  <c i="1" r="AX56"/>
  <c i="3" r="BI84"/>
  <c r="BH84"/>
  <c r="BG84"/>
  <c r="BF84"/>
  <c r="T84"/>
  <c r="T83"/>
  <c r="T82"/>
  <c r="T81"/>
  <c r="R84"/>
  <c r="R83"/>
  <c r="R82"/>
  <c r="R81"/>
  <c r="P84"/>
  <c r="P83"/>
  <c r="P82"/>
  <c r="P81"/>
  <c i="1" r="AU56"/>
  <c i="3" r="J78"/>
  <c r="F77"/>
  <c r="F75"/>
  <c r="E73"/>
  <c r="J55"/>
  <c r="F54"/>
  <c r="F52"/>
  <c r="E50"/>
  <c r="J21"/>
  <c r="E21"/>
  <c r="J54"/>
  <c r="J20"/>
  <c r="J18"/>
  <c r="E18"/>
  <c r="F78"/>
  <c r="J17"/>
  <c r="J12"/>
  <c r="J75"/>
  <c r="E7"/>
  <c r="E48"/>
  <c i="2" r="J35"/>
  <c r="J34"/>
  <c i="1" r="AY55"/>
  <c i="2" r="J33"/>
  <c i="1" r="AX55"/>
  <c i="2" r="BI233"/>
  <c r="BH233"/>
  <c r="BG233"/>
  <c r="BF233"/>
  <c r="T233"/>
  <c r="T232"/>
  <c r="R233"/>
  <c r="R232"/>
  <c r="P233"/>
  <c r="P232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17"/>
  <c r="BH217"/>
  <c r="BG217"/>
  <c r="BF217"/>
  <c r="T217"/>
  <c r="R217"/>
  <c r="P217"/>
  <c r="BI215"/>
  <c r="BH215"/>
  <c r="BG215"/>
  <c r="BF215"/>
  <c r="T215"/>
  <c r="R215"/>
  <c r="P215"/>
  <c r="BI214"/>
  <c r="BH214"/>
  <c r="BG214"/>
  <c r="BF214"/>
  <c r="T214"/>
  <c r="R214"/>
  <c r="P214"/>
  <c r="BI209"/>
  <c r="BH209"/>
  <c r="BG209"/>
  <c r="BF209"/>
  <c r="T209"/>
  <c r="R209"/>
  <c r="P209"/>
  <c r="BI208"/>
  <c r="BH208"/>
  <c r="BG208"/>
  <c r="BF208"/>
  <c r="T208"/>
  <c r="R208"/>
  <c r="P208"/>
  <c r="BI204"/>
  <c r="BH204"/>
  <c r="BG204"/>
  <c r="BF204"/>
  <c r="T204"/>
  <c r="R204"/>
  <c r="P204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2"/>
  <c r="BH192"/>
  <c r="BG192"/>
  <c r="BF192"/>
  <c r="T192"/>
  <c r="R192"/>
  <c r="P192"/>
  <c r="BI186"/>
  <c r="BH186"/>
  <c r="BG186"/>
  <c r="BF186"/>
  <c r="T186"/>
  <c r="T185"/>
  <c r="R186"/>
  <c r="R185"/>
  <c r="P186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2"/>
  <c r="BH162"/>
  <c r="BG162"/>
  <c r="BF162"/>
  <c r="T162"/>
  <c r="R162"/>
  <c r="P162"/>
  <c r="BI157"/>
  <c r="BH157"/>
  <c r="BG157"/>
  <c r="BF157"/>
  <c r="T157"/>
  <c r="R157"/>
  <c r="P157"/>
  <c r="BI152"/>
  <c r="BH152"/>
  <c r="BG152"/>
  <c r="BF152"/>
  <c r="T152"/>
  <c r="R152"/>
  <c r="P152"/>
  <c r="BI146"/>
  <c r="BH146"/>
  <c r="BG146"/>
  <c r="BF146"/>
  <c r="T146"/>
  <c r="R146"/>
  <c r="P146"/>
  <c r="BI144"/>
  <c r="BH144"/>
  <c r="BG144"/>
  <c r="BF144"/>
  <c r="T144"/>
  <c r="R144"/>
  <c r="P144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0"/>
  <c r="BH130"/>
  <c r="BG130"/>
  <c r="BF130"/>
  <c r="T130"/>
  <c r="R130"/>
  <c r="P130"/>
  <c r="BI125"/>
  <c r="BH125"/>
  <c r="BG125"/>
  <c r="BF125"/>
  <c r="T125"/>
  <c r="R125"/>
  <c r="P125"/>
  <c r="BI123"/>
  <c r="BH123"/>
  <c r="BG123"/>
  <c r="BF123"/>
  <c r="T123"/>
  <c r="R123"/>
  <c r="P123"/>
  <c r="BI117"/>
  <c r="BH117"/>
  <c r="BG117"/>
  <c r="BF117"/>
  <c r="T117"/>
  <c r="R117"/>
  <c r="P117"/>
  <c r="BI115"/>
  <c r="BH115"/>
  <c r="BG115"/>
  <c r="BF115"/>
  <c r="T115"/>
  <c r="R115"/>
  <c r="P115"/>
  <c r="BI109"/>
  <c r="BH109"/>
  <c r="BG109"/>
  <c r="BF109"/>
  <c r="T109"/>
  <c r="R109"/>
  <c r="P109"/>
  <c r="BI104"/>
  <c r="BH104"/>
  <c r="BG104"/>
  <c r="BF104"/>
  <c r="T104"/>
  <c r="R104"/>
  <c r="P104"/>
  <c r="BI99"/>
  <c r="BH99"/>
  <c r="BG99"/>
  <c r="BF99"/>
  <c r="T99"/>
  <c r="R99"/>
  <c r="P99"/>
  <c r="BI94"/>
  <c r="BH94"/>
  <c r="BG94"/>
  <c r="BF94"/>
  <c r="T94"/>
  <c r="R94"/>
  <c r="P94"/>
  <c r="BI88"/>
  <c r="BH88"/>
  <c r="BG88"/>
  <c r="BF88"/>
  <c r="T88"/>
  <c r="R88"/>
  <c r="P88"/>
  <c r="BI83"/>
  <c r="BH83"/>
  <c r="BG83"/>
  <c r="BF83"/>
  <c r="T83"/>
  <c r="R83"/>
  <c r="P83"/>
  <c r="BI81"/>
  <c r="BH81"/>
  <c r="BG81"/>
  <c r="BF81"/>
  <c r="T81"/>
  <c r="R81"/>
  <c r="P81"/>
  <c r="J76"/>
  <c r="F75"/>
  <c r="F73"/>
  <c r="E71"/>
  <c r="J51"/>
  <c r="F50"/>
  <c r="F48"/>
  <c r="E46"/>
  <c r="J19"/>
  <c r="E19"/>
  <c r="J75"/>
  <c r="J18"/>
  <c r="J16"/>
  <c r="E16"/>
  <c r="F76"/>
  <c r="J15"/>
  <c r="J10"/>
  <c r="J73"/>
  <c i="1" r="L50"/>
  <c r="AM50"/>
  <c r="AM49"/>
  <c r="L49"/>
  <c r="AM47"/>
  <c r="L47"/>
  <c r="L45"/>
  <c r="L44"/>
  <c i="2" r="J226"/>
  <c r="BK199"/>
  <c r="BK162"/>
  <c r="BK88"/>
  <c r="J186"/>
  <c r="BK157"/>
  <c r="BK109"/>
  <c r="J228"/>
  <c r="BK137"/>
  <c r="J88"/>
  <c i="3" r="J34"/>
  <c i="1" r="AW56"/>
  <c i="2" r="J233"/>
  <c r="BK217"/>
  <c r="BK204"/>
  <c r="J183"/>
  <c r="J157"/>
  <c r="J137"/>
  <c r="BK81"/>
  <c r="BK168"/>
  <c r="BK94"/>
  <c r="BK140"/>
  <c i="3" r="BK84"/>
  <c i="4" r="BK87"/>
  <c r="J80"/>
  <c r="BK80"/>
  <c i="2" r="BK215"/>
  <c r="J198"/>
  <c r="J167"/>
  <c r="J94"/>
  <c r="BK169"/>
  <c r="J109"/>
  <c r="J144"/>
  <c r="BK233"/>
  <c i="4" r="BK82"/>
  <c i="2" r="J229"/>
  <c r="J217"/>
  <c r="J204"/>
  <c r="J168"/>
  <c r="J83"/>
  <c r="BK170"/>
  <c r="J123"/>
  <c i="1" r="AS54"/>
  <c i="4" r="BK81"/>
  <c i="2" r="J230"/>
  <c r="BK208"/>
  <c r="J215"/>
  <c r="J177"/>
  <c r="BK177"/>
  <c r="BK125"/>
  <c r="BK228"/>
  <c r="J135"/>
  <c i="4" r="J82"/>
  <c r="J84"/>
  <c i="2" r="BK229"/>
  <c r="J214"/>
  <c r="J181"/>
  <c r="J152"/>
  <c r="BK198"/>
  <c r="J130"/>
  <c r="BK226"/>
  <c r="BK135"/>
  <c i="3" r="F35"/>
  <c i="1" r="BB56"/>
  <c i="2" r="BK186"/>
  <c r="BK152"/>
  <c r="BK99"/>
  <c r="BK181"/>
  <c r="J99"/>
  <c r="BK133"/>
  <c i="3" r="F37"/>
  <c i="1" r="BD56"/>
  <c i="4" r="J81"/>
  <c i="2" r="J222"/>
  <c r="BK192"/>
  <c r="J170"/>
  <c r="J104"/>
  <c r="BK214"/>
  <c r="BK179"/>
  <c r="BK146"/>
  <c r="J199"/>
  <c r="J175"/>
  <c r="J125"/>
  <c r="BK83"/>
  <c r="J162"/>
  <c r="J133"/>
  <c i="3" r="J84"/>
  <c i="4" r="BK84"/>
  <c r="J87"/>
  <c r="J83"/>
  <c i="2" r="BK224"/>
  <c r="J209"/>
  <c r="BK197"/>
  <c r="J169"/>
  <c r="J146"/>
  <c r="J192"/>
  <c r="J115"/>
  <c r="BK167"/>
  <c r="BK115"/>
  <c i="3" r="F36"/>
  <c i="1" r="BC56"/>
  <c i="2" r="BK222"/>
  <c r="J208"/>
  <c r="BK175"/>
  <c r="J140"/>
  <c r="BK183"/>
  <c r="BK117"/>
  <c r="J81"/>
  <c r="BK123"/>
  <c i="4" r="BK83"/>
  <c i="2" r="BK230"/>
  <c r="J224"/>
  <c r="BK209"/>
  <c r="J179"/>
  <c r="BK144"/>
  <c r="J197"/>
  <c r="BK130"/>
  <c r="J117"/>
  <c r="BK104"/>
  <c i="4" r="J85"/>
  <c r="BK85"/>
  <c i="2" l="1" r="BK80"/>
  <c r="J80"/>
  <c r="J56"/>
  <c r="T139"/>
  <c r="R151"/>
  <c r="BK191"/>
  <c r="J191"/>
  <c r="J60"/>
  <c r="R80"/>
  <c r="P139"/>
  <c r="BK151"/>
  <c r="J151"/>
  <c r="J58"/>
  <c r="R191"/>
  <c r="P80"/>
  <c r="BK139"/>
  <c r="J139"/>
  <c r="J57"/>
  <c r="T151"/>
  <c r="P191"/>
  <c i="4" r="R79"/>
  <c i="2" r="T80"/>
  <c r="R139"/>
  <c r="P151"/>
  <c r="T191"/>
  <c i="4" r="BK79"/>
  <c r="J79"/>
  <c r="J59"/>
  <c r="P79"/>
  <c i="1" r="AU57"/>
  <c i="4" r="T79"/>
  <c i="2" r="BK232"/>
  <c r="J232"/>
  <c r="J61"/>
  <c i="3" r="BK83"/>
  <c r="J83"/>
  <c r="J61"/>
  <c i="2" r="BK185"/>
  <c r="J185"/>
  <c r="J59"/>
  <c i="4" r="E48"/>
  <c r="F55"/>
  <c r="BE81"/>
  <c r="BE82"/>
  <c r="BE84"/>
  <c r="BE85"/>
  <c r="BE87"/>
  <c r="J52"/>
  <c r="J54"/>
  <c r="BE80"/>
  <c r="BE83"/>
  <c i="3" r="E71"/>
  <c r="BE84"/>
  <c r="J52"/>
  <c r="F55"/>
  <c r="J77"/>
  <c i="2" r="J50"/>
  <c r="BE104"/>
  <c r="BE137"/>
  <c r="BE144"/>
  <c r="BE146"/>
  <c r="BE162"/>
  <c r="BE226"/>
  <c r="J48"/>
  <c r="F51"/>
  <c r="BE88"/>
  <c r="BE109"/>
  <c r="BE115"/>
  <c r="BE117"/>
  <c r="BE123"/>
  <c r="BE125"/>
  <c r="BE133"/>
  <c r="BE135"/>
  <c r="BE152"/>
  <c r="BE167"/>
  <c r="BE168"/>
  <c r="BE170"/>
  <c r="BE175"/>
  <c r="BE177"/>
  <c r="BE179"/>
  <c r="BE183"/>
  <c r="BE192"/>
  <c r="BE81"/>
  <c r="BE83"/>
  <c r="BE94"/>
  <c r="BE99"/>
  <c r="BE130"/>
  <c r="BE140"/>
  <c r="BE157"/>
  <c r="BE169"/>
  <c r="BE181"/>
  <c r="BE186"/>
  <c r="BE197"/>
  <c r="BE198"/>
  <c r="BE199"/>
  <c r="BE204"/>
  <c r="BE208"/>
  <c r="BE209"/>
  <c r="BE214"/>
  <c r="BE215"/>
  <c r="BE217"/>
  <c r="BE222"/>
  <c r="BE224"/>
  <c r="BE228"/>
  <c r="BE229"/>
  <c r="BE230"/>
  <c r="BE233"/>
  <c r="F32"/>
  <c i="1" r="BA55"/>
  <c i="4" r="J34"/>
  <c i="1" r="AW57"/>
  <c i="2" r="F33"/>
  <c i="1" r="BB55"/>
  <c i="3" r="F34"/>
  <c i="1" r="BA56"/>
  <c i="4" r="F37"/>
  <c i="1" r="BD57"/>
  <c i="3" r="J33"/>
  <c i="1" r="AV56"/>
  <c r="AT56"/>
  <c i="4" r="F35"/>
  <c i="1" r="BB57"/>
  <c i="2" r="J32"/>
  <c i="1" r="AW55"/>
  <c i="4" r="F36"/>
  <c i="1" r="BC57"/>
  <c i="2" r="F34"/>
  <c i="1" r="BC55"/>
  <c i="4" r="F34"/>
  <c i="1" r="BA57"/>
  <c i="2" r="F35"/>
  <c i="1" r="BD55"/>
  <c i="2" l="1" r="R79"/>
  <c r="T79"/>
  <c r="P79"/>
  <c i="1" r="AU55"/>
  <c i="3" r="BK82"/>
  <c r="J82"/>
  <c r="J60"/>
  <c i="2" r="BK79"/>
  <c r="J79"/>
  <c r="J55"/>
  <c i="1" r="BB54"/>
  <c r="AX54"/>
  <c r="AU54"/>
  <c i="3" r="F33"/>
  <c i="1" r="AZ56"/>
  <c i="4" r="J33"/>
  <c i="1" r="AV57"/>
  <c r="AT57"/>
  <c i="2" r="J31"/>
  <c i="1" r="AV55"/>
  <c r="AT55"/>
  <c r="BD54"/>
  <c r="W33"/>
  <c r="BC54"/>
  <c r="AY54"/>
  <c i="4" r="J30"/>
  <c i="1" r="AG57"/>
  <c i="2" r="F31"/>
  <c i="1" r="AZ55"/>
  <c i="4" r="F33"/>
  <c i="1" r="AZ57"/>
  <c r="BA54"/>
  <c r="AW54"/>
  <c r="AK30"/>
  <c i="3" l="1" r="BK81"/>
  <c r="J81"/>
  <c i="4" r="J39"/>
  <c i="1" r="AN57"/>
  <c r="W32"/>
  <c r="W31"/>
  <c i="2" r="J28"/>
  <c i="1" r="AG55"/>
  <c i="3" r="J30"/>
  <c i="1" r="AG56"/>
  <c r="W30"/>
  <c r="AZ54"/>
  <c r="W29"/>
  <c i="2" l="1" r="J37"/>
  <c i="3" r="J39"/>
  <c r="J59"/>
  <c i="1" r="AN56"/>
  <c r="AN55"/>
  <c r="AV54"/>
  <c r="AK29"/>
  <c r="AG54"/>
  <c r="AK26"/>
  <c l="1" r="AK3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<sst xmlns="http://schemas.openxmlformats.org/spreadsheetml/2006/main">
  <si>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</si>
  <si>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</si>
  <si>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</si>
  <si>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</si>
  <si>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</si>
  <si>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{81e1c99f-4150-43de-8885-be0de1f6bea7}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</si>
  <si>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</si>
  <si>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</si>
  <si>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</si>
  <si>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</si>
  <si>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</si>
  <si>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</si>
  <si>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</si>
  <si>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</si>
  <si>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PROINK4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</si>
  <si>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</si>
  <si>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</si>
  <si>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Oprava chodníku vč. výměny kabelu VO u silnice I/59, k.ú.Petřvald ÚSEK 4 - Hlavní výdaje</t>
  </si>
  <si>
    <t>KSO:</t>
  </si>
  <si>
    <t/>
  </si>
  <si>
    <t>CC-CZ:</t>
  </si>
  <si>
    <t>Místo:</t>
  </si>
  <si>
    <t>Petřvald</t>
  </si>
  <si>
    <t>Datum:</t>
  </si>
  <si>
    <t>24. 4. 2023</t>
  </si>
  <si>
    <t>Zadavatel:</t>
  </si>
  <si>
    <t>IČ:</t>
  </si>
  <si>
    <t>00297593</t>
  </si>
  <si>
    <t>Město Petřvald</t>
  </si>
  <si>
    <t>DIČ:</t>
  </si>
  <si>
    <t>CZ00297593</t>
  </si>
  <si>
    <t>Účastník:</t>
  </si>
  <si>
    <t>Vyplň údaj</t>
  </si>
  <si>
    <t>Projektant:</t>
  </si>
  <si>
    <t xml:space="preserve"> </t>
  </si>
  <si>
    <t>True</t>
  </si>
  <si>
    <t>Zpracovatel:</t>
  </si>
  <si>
    <t>25900056</t>
  </si>
  <si>
    <t>PROINK s.r.o.</t>
  </si>
  <si>
    <t>CZ25900056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</si>
  <si>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</si>
  <si>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</si>
  <si>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</si>
  <si>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</si>
  <si>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</si>
  <si>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</si>
  <si>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</si>
  <si>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</si>
  <si>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</si>
  <si>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</si>
  <si>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</si>
  <si>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</si>
  <si>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</si>
  <si>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</si>
  <si>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</si>
  <si>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</si>
  <si>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</si>
  <si>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</si>
  <si>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</si>
  <si>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</si>
  <si>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</si>
  <si>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</si>
  <si>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</si>
  <si>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</si>
  <si>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</si>
  <si>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</si>
  <si>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</si>
  <si>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</si>
  <si>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</si>
  <si>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</si>
  <si>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</si>
  <si>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</si>
  <si>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</si>
  <si>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</si>
  <si>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</si>
  <si>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</si>
  <si>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</si>
  <si>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</si>
  <si>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</si>
  <si>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</si>
  <si>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</si>
  <si>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</si>
  <si>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</si>
  <si>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SO 02</t>
  </si>
  <si>
    <t>Veřejné osvětlení</t>
  </si>
  <si>
    <t>{41a40e3c-6587-43c7-b0a3-c12052a1de6f}</t>
  </si>
  <si>
    <t>2</t>
  </si>
  <si>
    <t>VON</t>
  </si>
  <si>
    <t>Vedlejší a ostatní objekty</t>
  </si>
  <si>
    <t>{cd0dc64c-4a43-4e5c-89ab-1209645ecf1d}</t>
  </si>
  <si>
    <t>KRYCÍ LIST SOUPISU PRACÍ</t>
  </si>
  <si>
    <t>REKAPITULACE ČLENĚNÍ SOUPISU PRACÍ</t>
  </si>
  <si>
    <t>Kód dílu - Popis</t>
  </si>
  <si>
    <t>Cena celkem [CZK]</t>
  </si>
  <si>
    <t>-1</t>
  </si>
  <si>
    <t>11 - Přípravné a přidružené práce</t>
  </si>
  <si>
    <t>18 - Povrchové úpravy terénu</t>
  </si>
  <si>
    <t>5 - Komunikace</t>
  </si>
  <si>
    <t>89 - Ostatní konstrukce a práce na trubním vedení</t>
  </si>
  <si>
    <t>91 - Doplňkové konstrukce a práce na pozem.komunikacích a zpev.plochách</t>
  </si>
  <si>
    <t>99 -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</si>
  <si>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</si>
  <si>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</si>
  <si>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</si>
  <si>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</si>
  <si>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</si>
  <si>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</si>
  <si>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</si>
  <si>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</si>
  <si>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</si>
  <si>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</si>
  <si>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</si>
  <si>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</si>
  <si>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</si>
  <si>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11</t>
  </si>
  <si>
    <t>Přípravné a přidružené práce</t>
  </si>
  <si>
    <t>ROZPOCET</t>
  </si>
  <si>
    <t>K</t>
  </si>
  <si>
    <t>919735112</t>
  </si>
  <si>
    <t>Řezání stávajícího živičného krytu hl do 100 mm</t>
  </si>
  <si>
    <t>m</t>
  </si>
  <si>
    <t>CS ÚRS 2023 01</t>
  </si>
  <si>
    <t>4</t>
  </si>
  <si>
    <t>-676579601</t>
  </si>
  <si>
    <t>Online PSC</t>
  </si>
  <si>
    <t>https://podminky.urs.cz/item/CS_URS_2023_01/919735112</t>
  </si>
  <si>
    <t>113106121</t>
  </si>
  <si>
    <t>Rozebrání dlažeb nebo dílců komunikací pro pěší z betonových nebo kamenných dlaždic</t>
  </si>
  <si>
    <t>m2</t>
  </si>
  <si>
    <t>-1201429316</t>
  </si>
  <si>
    <t>https://podminky.urs.cz/item/CS_URS_2023_01/113106121</t>
  </si>
  <si>
    <t>VV</t>
  </si>
  <si>
    <t>odstranění dlažby</t>
  </si>
  <si>
    <t>3158,00</t>
  </si>
  <si>
    <t>Součet</t>
  </si>
  <si>
    <t>3</t>
  </si>
  <si>
    <t>113106161</t>
  </si>
  <si>
    <t>Rozebrání dlažeb vozovek pl do 50 m2 z drobných kostek do lože z kameniva těženého</t>
  </si>
  <si>
    <t>-919180517</t>
  </si>
  <si>
    <t>https://podminky.urs.cz/item/CS_URS_2023_01/113106161</t>
  </si>
  <si>
    <t>P</t>
  </si>
  <si>
    <t>Poznámka k položce:_x000d_
ponecháno pro znovupoužití</t>
  </si>
  <si>
    <t>odstranění žul.kostek</t>
  </si>
  <si>
    <t>197,00</t>
  </si>
  <si>
    <t>113107242</t>
  </si>
  <si>
    <t>Odstranění podkladu pl přes 200 m2 živičných tl 100 mm</t>
  </si>
  <si>
    <t>163042585</t>
  </si>
  <si>
    <t>https://podminky.urs.cz/item/CS_URS_2023_01/113107242</t>
  </si>
  <si>
    <t>opravný pruh</t>
  </si>
  <si>
    <t>505,00</t>
  </si>
  <si>
    <t>5</t>
  </si>
  <si>
    <t>113107132</t>
  </si>
  <si>
    <t>Odstranění podkladu pl do 50 m2 z betonu prostého tl 300 mm</t>
  </si>
  <si>
    <t>1545277312</t>
  </si>
  <si>
    <t>https://podminky.urs.cz/item/CS_URS_2023_01/113107132</t>
  </si>
  <si>
    <t>odstranění betonu</t>
  </si>
  <si>
    <t>2,00</t>
  </si>
  <si>
    <t>6</t>
  </si>
  <si>
    <t>113107223</t>
  </si>
  <si>
    <t>Odstranění podkladu pl přes 200 m2 z kameniva drceného tl 300 mm</t>
  </si>
  <si>
    <t>1734483766</t>
  </si>
  <si>
    <t>https://podminky.urs.cz/item/CS_URS_2023_01/113107223</t>
  </si>
  <si>
    <t>pod dlažbou, pod žul.kostkami</t>
  </si>
  <si>
    <t>3158,00+197,00</t>
  </si>
  <si>
    <t>7</t>
  </si>
  <si>
    <t>113201112</t>
  </si>
  <si>
    <t>Vytrhání obrub silničních ležatých</t>
  </si>
  <si>
    <t>-96001354</t>
  </si>
  <si>
    <t>https://podminky.urs.cz/item/CS_URS_2023_01/113201112</t>
  </si>
  <si>
    <t>Poznámka k položce:_x000d_
znovupoužití 75% obrub</t>
  </si>
  <si>
    <t>kamenný obrubník 200/250</t>
  </si>
  <si>
    <t>1693,00</t>
  </si>
  <si>
    <t>8</t>
  </si>
  <si>
    <t>113204111</t>
  </si>
  <si>
    <t>Vytrhání obrub záhonových</t>
  </si>
  <si>
    <t>-690115186</t>
  </si>
  <si>
    <t>https://podminky.urs.cz/item/CS_URS_2023_01/113204111</t>
  </si>
  <si>
    <t>9</t>
  </si>
  <si>
    <t>113203111</t>
  </si>
  <si>
    <t>Vytrhání obrub z dlažebních kostek</t>
  </si>
  <si>
    <t>1726894579</t>
  </si>
  <si>
    <t>https://podminky.urs.cz/item/CS_URS_2023_01/113203111</t>
  </si>
  <si>
    <t>dvojřádek</t>
  </si>
  <si>
    <t>1693,00*2</t>
  </si>
  <si>
    <t>10</t>
  </si>
  <si>
    <t>966007122</t>
  </si>
  <si>
    <t>Odstranění vodorovného značení frézováním plastu z čáry š do 250 mm</t>
  </si>
  <si>
    <t>986618175</t>
  </si>
  <si>
    <t>https://podminky.urs.cz/item/CS_URS_2023_01/966007122</t>
  </si>
  <si>
    <t>997221551</t>
  </si>
  <si>
    <t>Vodorovná doprava suti ze sypkých materiálů do 1 km</t>
  </si>
  <si>
    <t>t</t>
  </si>
  <si>
    <t>-1131279840</t>
  </si>
  <si>
    <t>https://podminky.urs.cz/item/CS_URS_2023_01/997221551</t>
  </si>
  <si>
    <t>Poznámka k položce:_x000d_
odvoz 25% kamenných obrubníků, přebytek žulových kostek ponechán pro potřebu Městského úřadu</t>
  </si>
  <si>
    <t>3395,36-490,970*0,25-63,04-389,390</t>
  </si>
  <si>
    <t>997221559</t>
  </si>
  <si>
    <t>Příplatek ZKD 1 km u vodorovné dopravy suti ze sypkých materiálů</t>
  </si>
  <si>
    <t>2030951180</t>
  </si>
  <si>
    <t>https://podminky.urs.cz/item/CS_URS_2023_01/997221559</t>
  </si>
  <si>
    <t>2820,188*9</t>
  </si>
  <si>
    <t>13</t>
  </si>
  <si>
    <t>997221875</t>
  </si>
  <si>
    <t>Poplatek za uložení stavebního odpadu na recyklační skládce (skládkovné) asfaltového bez obsahu dehtu zatříděného do Katalogu odpadů pod kódem 17 03 02</t>
  </si>
  <si>
    <t>1252825374</t>
  </si>
  <si>
    <t>https://podminky.urs.cz/item/CS_URS_2023_01/997221875</t>
  </si>
  <si>
    <t>49</t>
  </si>
  <si>
    <t>997221861</t>
  </si>
  <si>
    <t>Poplatek za uložení stavebního odpadu na recyklační skládce (skládkovné) z prostého betonu zatříděného do Katalogu odpadů pod kódem 17 01 01</t>
  </si>
  <si>
    <t>262983078</t>
  </si>
  <si>
    <t>https://podminky.urs.cz/item/CS_URS_2023_01/997221861</t>
  </si>
  <si>
    <t>14</t>
  </si>
  <si>
    <t>997221873</t>
  </si>
  <si>
    <t>Poplatek za uložení stavebního odpadu na recyklační skládce (skládkovné) zeminy a kamení zatříděného do Katalogu odpadů pod kódem 17 05 04</t>
  </si>
  <si>
    <t>1779031504</t>
  </si>
  <si>
    <t>https://podminky.urs.cz/item/CS_URS_2023_01/997221873</t>
  </si>
  <si>
    <t>18</t>
  </si>
  <si>
    <t>Povrchové úpravy terénu</t>
  </si>
  <si>
    <t>15</t>
  </si>
  <si>
    <t>121151113</t>
  </si>
  <si>
    <t>Sejmutí ornice strojně při souvislé ploše přes 100 do 500 m2, tl. vrstvy do 200 mm</t>
  </si>
  <si>
    <t>358439915</t>
  </si>
  <si>
    <t>https://podminky.urs.cz/item/CS_URS_2023_01/121151113</t>
  </si>
  <si>
    <t>1123,00*0,15</t>
  </si>
  <si>
    <t>16</t>
  </si>
  <si>
    <t>182303111</t>
  </si>
  <si>
    <t>Doplnění zeminy nebo substrátu na travnatých plochách tloušťky do 50 mm v rovině nebo na svahu do 1:5</t>
  </si>
  <si>
    <t>-1286025749</t>
  </si>
  <si>
    <t>https://podminky.urs.cz/item/CS_URS_2023_01/182303111</t>
  </si>
  <si>
    <t>17</t>
  </si>
  <si>
    <t>181411131</t>
  </si>
  <si>
    <t>Založení trávníku na půdě předem připravené plochy do 1000 m2 výsevem včetně utažení parkového v rovině nebo na svahu do 1:5</t>
  </si>
  <si>
    <t>-401771739</t>
  </si>
  <si>
    <t>https://podminky.urs.cz/item/CS_URS_2023_01/181411131</t>
  </si>
  <si>
    <t>vč.dodávky osiva a hnojení</t>
  </si>
  <si>
    <t>1122,00</t>
  </si>
  <si>
    <t>Komunikace</t>
  </si>
  <si>
    <t>564861111</t>
  </si>
  <si>
    <t>Podklad ze štěrkodrtě ŠD tl 200 mm</t>
  </si>
  <si>
    <t>573374142</t>
  </si>
  <si>
    <t>https://podminky.urs.cz/item/CS_URS_2023_01/564861111</t>
  </si>
  <si>
    <t>chodník, var.pásy, předláždění, kontrast zastávek</t>
  </si>
  <si>
    <t>2692,0+40,0+20,0+36,0</t>
  </si>
  <si>
    <t>19</t>
  </si>
  <si>
    <t>564871111</t>
  </si>
  <si>
    <t>Podklad ze štěrkodrtě ŠD tl 250 mm</t>
  </si>
  <si>
    <t>344672262</t>
  </si>
  <si>
    <t>https://podminky.urs.cz/item/CS_URS_2023_01/564871111</t>
  </si>
  <si>
    <t>vjezdy, var.pásy</t>
  </si>
  <si>
    <t>210,0+49,0</t>
  </si>
  <si>
    <t>20</t>
  </si>
  <si>
    <t>596211213</t>
  </si>
  <si>
    <t>Kladení zámkové dlažby komunikací pro pěší tl 80 mm skupiny A pl přes 300 m2</t>
  </si>
  <si>
    <t>-305419560</t>
  </si>
  <si>
    <t>https://podminky.urs.cz/item/CS_URS_2023_01/596211213</t>
  </si>
  <si>
    <t>chodník, vjezdy, var.pásy, předláždění, kontrast zastávek</t>
  </si>
  <si>
    <t>2692,0+210,0+40,0+49,0+20,0+36,0</t>
  </si>
  <si>
    <t>M</t>
  </si>
  <si>
    <t>59245020</t>
  </si>
  <si>
    <t>dlažba tvar obdélník betonová 200x100x80mm přírodní</t>
  </si>
  <si>
    <t>-2132514000</t>
  </si>
  <si>
    <t>22</t>
  </si>
  <si>
    <t>59245226</t>
  </si>
  <si>
    <t>dlažba tvar obdélník betonová pro nevidomé 200x100x80mm barevná</t>
  </si>
  <si>
    <t>2063259013</t>
  </si>
  <si>
    <t>23</t>
  </si>
  <si>
    <t>59245005</t>
  </si>
  <si>
    <t>dlažba tvar obdélník betonová 200x100x80mm barevná</t>
  </si>
  <si>
    <t>2094257791</t>
  </si>
  <si>
    <t>24</t>
  </si>
  <si>
    <t>565155111</t>
  </si>
  <si>
    <t>Asfaltový beton vrstva podkladní ACP 16 (obalované kamenivo OKS) tl 70 mm š do 3 m</t>
  </si>
  <si>
    <t>884205116</t>
  </si>
  <si>
    <t>https://podminky.urs.cz/item/CS_URS_2023_01/565155111</t>
  </si>
  <si>
    <t>25</t>
  </si>
  <si>
    <t>577144111</t>
  </si>
  <si>
    <t>Asfaltový beton vrstva obrusná ACO 11 (ABS) tř. I tl 50 mm š do 3 m z nemodifikovaného asfaltu</t>
  </si>
  <si>
    <t>-1578812637</t>
  </si>
  <si>
    <t>https://podminky.urs.cz/item/CS_URS_2023_01/577144111</t>
  </si>
  <si>
    <t>26</t>
  </si>
  <si>
    <t>573111115</t>
  </si>
  <si>
    <t>Postřik živičný infiltrační s posypem z asfaltu množství 2,5 kg/m2</t>
  </si>
  <si>
    <t>-2134526590</t>
  </si>
  <si>
    <t>https://podminky.urs.cz/item/CS_URS_2023_01/573111115</t>
  </si>
  <si>
    <t>27</t>
  </si>
  <si>
    <t>573211111</t>
  </si>
  <si>
    <t>Postřik živičný spojovací z asfaltu v množství do 0,70 kg/m2</t>
  </si>
  <si>
    <t>592295659</t>
  </si>
  <si>
    <t>https://podminky.urs.cz/item/CS_URS_2023_01/573211111</t>
  </si>
  <si>
    <t>28</t>
  </si>
  <si>
    <t>919122111</t>
  </si>
  <si>
    <t>Těsnění spár zálivkou za tepla pro komůrky š 10 mm hl 20 mm s těsnicím profilem</t>
  </si>
  <si>
    <t>-1216660110</t>
  </si>
  <si>
    <t>https://podminky.urs.cz/item/CS_URS_2023_01/919122111</t>
  </si>
  <si>
    <t>29</t>
  </si>
  <si>
    <t>043154000</t>
  </si>
  <si>
    <t>Zkoušky hutnicí</t>
  </si>
  <si>
    <t>…</t>
  </si>
  <si>
    <t>1267711615</t>
  </si>
  <si>
    <t>https://podminky.urs.cz/item/CS_URS_2023_01/043154000</t>
  </si>
  <si>
    <t>89</t>
  </si>
  <si>
    <t>Ostatní konstrukce a práce na trubním vedení</t>
  </si>
  <si>
    <t>31</t>
  </si>
  <si>
    <t>899331111</t>
  </si>
  <si>
    <t>Výšková úprava uličního vstupu nebo vpusti do 200 mm zvýšením poklopu</t>
  </si>
  <si>
    <t>kus</t>
  </si>
  <si>
    <t>1316240034</t>
  </si>
  <si>
    <t>https://podminky.urs.cz/item/CS_URS_2023_01/899331111</t>
  </si>
  <si>
    <t>OV2 - OV66</t>
  </si>
  <si>
    <t>34,0</t>
  </si>
  <si>
    <t>91</t>
  </si>
  <si>
    <t>Doplňkové konstrukce a práce na pozem.komunikacích a zpev.plochách</t>
  </si>
  <si>
    <t>32</t>
  </si>
  <si>
    <t>916241113</t>
  </si>
  <si>
    <t>Osazení chodníkového obrubníku kamenného ležatého s boční opěrou do lože z betonu prostého</t>
  </si>
  <si>
    <t>-182013717</t>
  </si>
  <si>
    <t>https://podminky.urs.cz/item/CS_URS_2023_01/916241113</t>
  </si>
  <si>
    <t>Poznámka k položce:_x000d_
budou použity stávající kamenné obrubníky 120/250 - 25% nové</t>
  </si>
  <si>
    <t>337,0+75,0+131,0+686,0+163,0+301,0</t>
  </si>
  <si>
    <t>33</t>
  </si>
  <si>
    <t>58380005</t>
  </si>
  <si>
    <t>obrubník kamenný žulový přímý 1000x200x250mm</t>
  </si>
  <si>
    <t>-554010225</t>
  </si>
  <si>
    <t>48</t>
  </si>
  <si>
    <t>58380426</t>
  </si>
  <si>
    <t>obrubník kamenný žulový obloukový R 1-3m 200x250mm</t>
  </si>
  <si>
    <t>92354298</t>
  </si>
  <si>
    <t>34</t>
  </si>
  <si>
    <t>979 024443</t>
  </si>
  <si>
    <t>Očištění vybouraných obrubníků a krajníků silničních</t>
  </si>
  <si>
    <t>-1926608251</t>
  </si>
  <si>
    <t>https://podminky.urs.cz/item/CS_URS_2023_01/979 024443</t>
  </si>
  <si>
    <t>75%</t>
  </si>
  <si>
    <t>1693,00*0,75</t>
  </si>
  <si>
    <t>35</t>
  </si>
  <si>
    <t>916 231213</t>
  </si>
  <si>
    <t>Osazení chodníkového obrubníku betonového stojatého s boční opěrou do lože z betonu prostého</t>
  </si>
  <si>
    <t>1651487021</t>
  </si>
  <si>
    <t>https://podminky.urs.cz/item/CS_URS_2023_01/916 231213</t>
  </si>
  <si>
    <t>336,0+72,0+130,0+487,0+154,0+274,0</t>
  </si>
  <si>
    <t>36</t>
  </si>
  <si>
    <t>59217016</t>
  </si>
  <si>
    <t>obrubník betonový chodníkový 1000x80x250mm</t>
  </si>
  <si>
    <t>-1685344476</t>
  </si>
  <si>
    <t>37</t>
  </si>
  <si>
    <t>916 11-1123</t>
  </si>
  <si>
    <t>Osazení obruby z drobných kostek s boční opěrou do lože z betonu prostého</t>
  </si>
  <si>
    <t>-252638039</t>
  </si>
  <si>
    <t>https://podminky.urs.cz/item/CS_URS_2023_01/916 11-1123</t>
  </si>
  <si>
    <t>Poznámka k položce:_x000d_
budou použity stávající kostky - 10% nové</t>
  </si>
  <si>
    <t>38</t>
  </si>
  <si>
    <t>58381007</t>
  </si>
  <si>
    <t>kostka štípaná dlažební žula drobná 8/10</t>
  </si>
  <si>
    <t>153077558</t>
  </si>
  <si>
    <t>39</t>
  </si>
  <si>
    <t>979071122</t>
  </si>
  <si>
    <t>Očištění dlažebních kostek drobných s původním spárováním živičnou směsí nebo MC</t>
  </si>
  <si>
    <t>614922241</t>
  </si>
  <si>
    <t>https://podminky.urs.cz/item/CS_URS_2023_01/979071122</t>
  </si>
  <si>
    <t>40</t>
  </si>
  <si>
    <t>915221111</t>
  </si>
  <si>
    <t>Vodorovné dopravní značení bílým plastem vodící čáry šířky 250 mm</t>
  </si>
  <si>
    <t>1465964949</t>
  </si>
  <si>
    <t>https://podminky.urs.cz/item/CS_URS_2023_01/915221111</t>
  </si>
  <si>
    <t>se zvukovým efektem V4</t>
  </si>
  <si>
    <t>47</t>
  </si>
  <si>
    <t>915211115</t>
  </si>
  <si>
    <t>Vodorovné dopravní značení stříkaným plastem dělící čára šířky 125 mm souvislá žlutá základní</t>
  </si>
  <si>
    <t>-224443148</t>
  </si>
  <si>
    <t>https://podminky.urs.cz/item/CS_URS_2023_01/915211115</t>
  </si>
  <si>
    <t>41</t>
  </si>
  <si>
    <t>914511112</t>
  </si>
  <si>
    <t>Montáž sloupku dopravních značek délky do 3,5 m s betonovým základem a patkou</t>
  </si>
  <si>
    <t>-228878327</t>
  </si>
  <si>
    <t>https://podminky.urs.cz/item/CS_URS_2023_01/914511112</t>
  </si>
  <si>
    <t>42</t>
  </si>
  <si>
    <t>914111121</t>
  </si>
  <si>
    <t>Montáž svislé dopravní značky do velikosti 2 m2 objímkami na sloupek nebo konzolu</t>
  </si>
  <si>
    <t>1641590505</t>
  </si>
  <si>
    <t>https://podminky.urs.cz/item/CS_URS_2023_01/914111121</t>
  </si>
  <si>
    <t>43</t>
  </si>
  <si>
    <t>40445225</t>
  </si>
  <si>
    <t>sloupek pro dopravní značku Zn D 60mm v 3,5m</t>
  </si>
  <si>
    <t>-1875414001</t>
  </si>
  <si>
    <t>44</t>
  </si>
  <si>
    <t>40445645</t>
  </si>
  <si>
    <t>informativní značky jiné IJ4b 500mm</t>
  </si>
  <si>
    <t>-285271162</t>
  </si>
  <si>
    <t>46</t>
  </si>
  <si>
    <t>915223121</t>
  </si>
  <si>
    <t>Orientační prvky pro nevidomé z plastu na pozemních komunikacích a komunikacích pro pěší vodicí linie na přechodu šířky 170 mm</t>
  </si>
  <si>
    <t>-1350382005</t>
  </si>
  <si>
    <t>https://podminky.urs.cz/item/CS_URS_2023_01/915223121</t>
  </si>
  <si>
    <t>99</t>
  </si>
  <si>
    <t>Přesun hmot</t>
  </si>
  <si>
    <t>45</t>
  </si>
  <si>
    <t>998 22-3011</t>
  </si>
  <si>
    <t>Přesun hmot pro pozemní komunikace s krytem dlážděným</t>
  </si>
  <si>
    <t>678799768</t>
  </si>
  <si>
    <t>https://podminky.urs.cz/item/CS_URS_2023_01/998 22-3011</t>
  </si>
  <si>
    <t>Objekt:</t>
  </si>
  <si>
    <t>SO 02 - Veřejné osvětlení</t>
  </si>
  <si>
    <t>N00 - Nepojmenované práce</t>
  </si>
  <si>
    <t xml:space="preserve">    N01 - Nepojmenovaný díl</t>
  </si>
  <si>
    <t>N00</t>
  </si>
  <si>
    <t>Nepojmenované práce</t>
  </si>
  <si>
    <t>N01</t>
  </si>
  <si>
    <t>Nepojmenovaný díl</t>
  </si>
  <si>
    <t>-</t>
  </si>
  <si>
    <t>512</t>
  </si>
  <si>
    <t>-447430274</t>
  </si>
  <si>
    <t>VON - Vedlejší a ostatní objekty</t>
  </si>
  <si>
    <t>Geodetické zaměření skutečného provedení</t>
  </si>
  <si>
    <t>ks</t>
  </si>
  <si>
    <t>-1480368337</t>
  </si>
  <si>
    <t>Vytýčení stavby</t>
  </si>
  <si>
    <t>-764515046</t>
  </si>
  <si>
    <t>Dokumentace skutečného provedení</t>
  </si>
  <si>
    <t>-1044736499</t>
  </si>
  <si>
    <t>Geometrický plán</t>
  </si>
  <si>
    <t>1810549467</t>
  </si>
  <si>
    <t>Projekt přechodného dopravního značení včetně odsouhlasení</t>
  </si>
  <si>
    <t>-289868448</t>
  </si>
  <si>
    <t>GZS (Global zařízení staveniště)</t>
  </si>
  <si>
    <t>-641519141</t>
  </si>
  <si>
    <t>Poznámka k položce:_x000d_
Kanceláře, sklady, mobilní WC, oplocení, dočasné ochranné hrazení, BOZP,info tabule, čištění komunikací, provizorní přejezdy, přechody apod.</t>
  </si>
  <si>
    <t>Dopravní opatření - realizace (dočasné DZ po dobu stavby)</t>
  </si>
  <si>
    <t>239299662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</si>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</sst>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10"/>
      <color rgb="FF003366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6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4" xfId="0" applyFont="1" applyBorder="1" applyAlignment="1"/>
    <xf numFmtId="0" fontId="7" fillId="0" borderId="15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6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vertical="center"/>
      <protection locked="0"/>
    </xf>
    <xf numFmtId="0" fontId="8" fillId="0" borderId="4" xfId="0" applyFont="1" applyBorder="1" applyAlignment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6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21" xfId="0" applyFont="1" applyBorder="1" applyAlignment="1" applyProtection="1">
      <alignment horizontal="left" vertical="center"/>
    </xf>
    <xf numFmtId="0" fontId="11" fillId="0" borderId="21" xfId="0" applyFont="1" applyBorder="1" applyAlignment="1" applyProtection="1">
      <alignment vertical="center"/>
    </xf>
    <xf numFmtId="4" fontId="11" fillId="0" borderId="21" xfId="0" applyNumberFormat="1" applyFont="1" applyBorder="1" applyAlignment="1" applyProtection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 applyProtection="1">
      <alignment horizontal="left"/>
    </xf>
    <xf numFmtId="4" fontId="11" fillId="0" borderId="0" xfId="0" applyNumberFormat="1" applyFont="1" applyAlignment="1" applyProtection="1"/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919735112" TargetMode="External" /><Relationship Id="rId2" Type="http://schemas.openxmlformats.org/officeDocument/2006/relationships/hyperlink" Target="https://podminky.urs.cz/item/CS_URS_2023_01/113106121" TargetMode="External" /><Relationship Id="rId3" Type="http://schemas.openxmlformats.org/officeDocument/2006/relationships/hyperlink" Target="https://podminky.urs.cz/item/CS_URS_2023_01/113106161" TargetMode="External" /><Relationship Id="rId4" Type="http://schemas.openxmlformats.org/officeDocument/2006/relationships/hyperlink" Target="https://podminky.urs.cz/item/CS_URS_2023_01/113107242" TargetMode="External" /><Relationship Id="rId5" Type="http://schemas.openxmlformats.org/officeDocument/2006/relationships/hyperlink" Target="https://podminky.urs.cz/item/CS_URS_2023_01/113107132" TargetMode="External" /><Relationship Id="rId6" Type="http://schemas.openxmlformats.org/officeDocument/2006/relationships/hyperlink" Target="https://podminky.urs.cz/item/CS_URS_2023_01/113107223" TargetMode="External" /><Relationship Id="rId7" Type="http://schemas.openxmlformats.org/officeDocument/2006/relationships/hyperlink" Target="https://podminky.urs.cz/item/CS_URS_2023_01/113201112" TargetMode="External" /><Relationship Id="rId8" Type="http://schemas.openxmlformats.org/officeDocument/2006/relationships/hyperlink" Target="https://podminky.urs.cz/item/CS_URS_2023_01/113204111" TargetMode="External" /><Relationship Id="rId9" Type="http://schemas.openxmlformats.org/officeDocument/2006/relationships/hyperlink" Target="https://podminky.urs.cz/item/CS_URS_2023_01/113203111" TargetMode="External" /><Relationship Id="rId10" Type="http://schemas.openxmlformats.org/officeDocument/2006/relationships/hyperlink" Target="https://podminky.urs.cz/item/CS_URS_2023_01/966007122" TargetMode="External" /><Relationship Id="rId11" Type="http://schemas.openxmlformats.org/officeDocument/2006/relationships/hyperlink" Target="https://podminky.urs.cz/item/CS_URS_2023_01/997221551" TargetMode="External" /><Relationship Id="rId12" Type="http://schemas.openxmlformats.org/officeDocument/2006/relationships/hyperlink" Target="https://podminky.urs.cz/item/CS_URS_2023_01/997221559" TargetMode="External" /><Relationship Id="rId13" Type="http://schemas.openxmlformats.org/officeDocument/2006/relationships/hyperlink" Target="https://podminky.urs.cz/item/CS_URS_2023_01/997221875" TargetMode="External" /><Relationship Id="rId14" Type="http://schemas.openxmlformats.org/officeDocument/2006/relationships/hyperlink" Target="https://podminky.urs.cz/item/CS_URS_2023_01/997221861" TargetMode="External" /><Relationship Id="rId15" Type="http://schemas.openxmlformats.org/officeDocument/2006/relationships/hyperlink" Target="https://podminky.urs.cz/item/CS_URS_2023_01/997221873" TargetMode="External" /><Relationship Id="rId16" Type="http://schemas.openxmlformats.org/officeDocument/2006/relationships/hyperlink" Target="https://podminky.urs.cz/item/CS_URS_2023_01/121151113" TargetMode="External" /><Relationship Id="rId17" Type="http://schemas.openxmlformats.org/officeDocument/2006/relationships/hyperlink" Target="https://podminky.urs.cz/item/CS_URS_2023_01/182303111" TargetMode="External" /><Relationship Id="rId18" Type="http://schemas.openxmlformats.org/officeDocument/2006/relationships/hyperlink" Target="https://podminky.urs.cz/item/CS_URS_2023_01/181411131" TargetMode="External" /><Relationship Id="rId19" Type="http://schemas.openxmlformats.org/officeDocument/2006/relationships/hyperlink" Target="https://podminky.urs.cz/item/CS_URS_2023_01/564861111" TargetMode="External" /><Relationship Id="rId20" Type="http://schemas.openxmlformats.org/officeDocument/2006/relationships/hyperlink" Target="https://podminky.urs.cz/item/CS_URS_2023_01/564871111" TargetMode="External" /><Relationship Id="rId21" Type="http://schemas.openxmlformats.org/officeDocument/2006/relationships/hyperlink" Target="https://podminky.urs.cz/item/CS_URS_2023_01/596211213" TargetMode="External" /><Relationship Id="rId22" Type="http://schemas.openxmlformats.org/officeDocument/2006/relationships/hyperlink" Target="https://podminky.urs.cz/item/CS_URS_2023_01/565155111" TargetMode="External" /><Relationship Id="rId23" Type="http://schemas.openxmlformats.org/officeDocument/2006/relationships/hyperlink" Target="https://podminky.urs.cz/item/CS_URS_2023_01/577144111" TargetMode="External" /><Relationship Id="rId24" Type="http://schemas.openxmlformats.org/officeDocument/2006/relationships/hyperlink" Target="https://podminky.urs.cz/item/CS_URS_2023_01/573111115" TargetMode="External" /><Relationship Id="rId25" Type="http://schemas.openxmlformats.org/officeDocument/2006/relationships/hyperlink" Target="https://podminky.urs.cz/item/CS_URS_2023_01/573211111" TargetMode="External" /><Relationship Id="rId26" Type="http://schemas.openxmlformats.org/officeDocument/2006/relationships/hyperlink" Target="https://podminky.urs.cz/item/CS_URS_2023_01/919122111" TargetMode="External" /><Relationship Id="rId27" Type="http://schemas.openxmlformats.org/officeDocument/2006/relationships/hyperlink" Target="https://podminky.urs.cz/item/CS_URS_2023_01/043154000" TargetMode="External" /><Relationship Id="rId28" Type="http://schemas.openxmlformats.org/officeDocument/2006/relationships/hyperlink" Target="https://podminky.urs.cz/item/CS_URS_2023_01/899331111" TargetMode="External" /><Relationship Id="rId29" Type="http://schemas.openxmlformats.org/officeDocument/2006/relationships/hyperlink" Target="https://podminky.urs.cz/item/CS_URS_2023_01/916241113" TargetMode="External" /><Relationship Id="rId30" Type="http://schemas.openxmlformats.org/officeDocument/2006/relationships/hyperlink" Target="https://podminky.urs.cz/item/CS_URS_2023_01/979%20024443" TargetMode="External" /><Relationship Id="rId31" Type="http://schemas.openxmlformats.org/officeDocument/2006/relationships/hyperlink" Target="https://podminky.urs.cz/item/CS_URS_2023_01/916%20231213" TargetMode="External" /><Relationship Id="rId32" Type="http://schemas.openxmlformats.org/officeDocument/2006/relationships/hyperlink" Target="https://podminky.urs.cz/item/CS_URS_2023_01/916%2011-1123" TargetMode="External" /><Relationship Id="rId33" Type="http://schemas.openxmlformats.org/officeDocument/2006/relationships/hyperlink" Target="https://podminky.urs.cz/item/CS_URS_2023_01/979071122" TargetMode="External" /><Relationship Id="rId34" Type="http://schemas.openxmlformats.org/officeDocument/2006/relationships/hyperlink" Target="https://podminky.urs.cz/item/CS_URS_2023_01/915221111" TargetMode="External" /><Relationship Id="rId35" Type="http://schemas.openxmlformats.org/officeDocument/2006/relationships/hyperlink" Target="https://podminky.urs.cz/item/CS_URS_2023_01/915211115" TargetMode="External" /><Relationship Id="rId36" Type="http://schemas.openxmlformats.org/officeDocument/2006/relationships/hyperlink" Target="https://podminky.urs.cz/item/CS_URS_2023_01/914511112" TargetMode="External" /><Relationship Id="rId37" Type="http://schemas.openxmlformats.org/officeDocument/2006/relationships/hyperlink" Target="https://podminky.urs.cz/item/CS_URS_2023_01/914111121" TargetMode="External" /><Relationship Id="rId38" Type="http://schemas.openxmlformats.org/officeDocument/2006/relationships/hyperlink" Target="https://podminky.urs.cz/item/CS_URS_2023_01/915223121" TargetMode="External" /><Relationship Id="rId39" Type="http://schemas.openxmlformats.org/officeDocument/2006/relationships/hyperlink" Target="https://podminky.urs.cz/item/CS_URS_2023_01/998%2022-3011" TargetMode="External" /><Relationship Id="rId40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30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32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32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32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35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36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37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38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39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40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41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42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43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44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45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46</v>
      </c>
      <c r="E29" s="49"/>
      <c r="F29" s="34" t="s">
        <v>47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48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49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50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51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52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53</v>
      </c>
      <c r="U35" s="56"/>
      <c r="V35" s="56"/>
      <c r="W35" s="56"/>
      <c r="X35" s="58" t="s">
        <v>54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55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PROINK4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Oprava chodníku vč. výměny kabelu VO u silnice I/59, k.ú.Petřvald ÚSEK 4 - Hlavní výdaje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Petřvald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24. 4. 2023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Město Petřvald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33</v>
      </c>
      <c r="AJ49" s="42"/>
      <c r="AK49" s="42"/>
      <c r="AL49" s="42"/>
      <c r="AM49" s="75" t="str">
        <f>IF(E17="","",E17)</f>
        <v xml:space="preserve"> </v>
      </c>
      <c r="AN49" s="66"/>
      <c r="AO49" s="66"/>
      <c r="AP49" s="66"/>
      <c r="AQ49" s="42"/>
      <c r="AR49" s="46"/>
      <c r="AS49" s="76" t="s">
        <v>56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31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36</v>
      </c>
      <c r="AJ50" s="42"/>
      <c r="AK50" s="42"/>
      <c r="AL50" s="42"/>
      <c r="AM50" s="75" t="str">
        <f>IF(E20="","",E20)</f>
        <v>PROINK s.r.o.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57</v>
      </c>
      <c r="D52" s="89"/>
      <c r="E52" s="89"/>
      <c r="F52" s="89"/>
      <c r="G52" s="89"/>
      <c r="H52" s="90"/>
      <c r="I52" s="91" t="s">
        <v>58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59</v>
      </c>
      <c r="AH52" s="89"/>
      <c r="AI52" s="89"/>
      <c r="AJ52" s="89"/>
      <c r="AK52" s="89"/>
      <c r="AL52" s="89"/>
      <c r="AM52" s="89"/>
      <c r="AN52" s="91" t="s">
        <v>60</v>
      </c>
      <c r="AO52" s="89"/>
      <c r="AP52" s="89"/>
      <c r="AQ52" s="93" t="s">
        <v>61</v>
      </c>
      <c r="AR52" s="46"/>
      <c r="AS52" s="94" t="s">
        <v>62</v>
      </c>
      <c r="AT52" s="95" t="s">
        <v>63</v>
      </c>
      <c r="AU52" s="95" t="s">
        <v>64</v>
      </c>
      <c r="AV52" s="95" t="s">
        <v>65</v>
      </c>
      <c r="AW52" s="95" t="s">
        <v>66</v>
      </c>
      <c r="AX52" s="95" t="s">
        <v>67</v>
      </c>
      <c r="AY52" s="95" t="s">
        <v>68</v>
      </c>
      <c r="AZ52" s="95" t="s">
        <v>69</v>
      </c>
      <c r="BA52" s="95" t="s">
        <v>70</v>
      </c>
      <c r="BB52" s="95" t="s">
        <v>71</v>
      </c>
      <c r="BC52" s="95" t="s">
        <v>72</v>
      </c>
      <c r="BD52" s="96" t="s">
        <v>73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74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ROUND(SUM(AG55:AG57),2)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ROUND(SUM(AS55:AS57),2)</f>
        <v>0</v>
      </c>
      <c r="AT54" s="108">
        <f>ROUND(SUM(AV54:AW54),2)</f>
        <v>0</v>
      </c>
      <c r="AU54" s="109">
        <f>ROUND(SUM(AU55:AU57),5)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ROUND(SUM(AZ55:AZ57),2)</f>
        <v>0</v>
      </c>
      <c r="BA54" s="108">
        <f>ROUND(SUM(BA55:BA57),2)</f>
        <v>0</v>
      </c>
      <c r="BB54" s="108">
        <f>ROUND(SUM(BB55:BB57),2)</f>
        <v>0</v>
      </c>
      <c r="BC54" s="108">
        <f>ROUND(SUM(BC55:BC57),2)</f>
        <v>0</v>
      </c>
      <c r="BD54" s="110">
        <f>ROUND(SUM(BD55:BD57),2)</f>
        <v>0</v>
      </c>
      <c r="BE54" s="6"/>
      <c r="BS54" s="111" t="s">
        <v>75</v>
      </c>
      <c r="BT54" s="111" t="s">
        <v>76</v>
      </c>
      <c r="BV54" s="111" t="s">
        <v>77</v>
      </c>
      <c r="BW54" s="111" t="s">
        <v>5</v>
      </c>
      <c r="BX54" s="111" t="s">
        <v>78</v>
      </c>
      <c r="CL54" s="111" t="s">
        <v>19</v>
      </c>
    </row>
    <row r="55" s="7" customFormat="1" ht="37.5" customHeight="1">
      <c r="A55" s="112" t="s">
        <v>79</v>
      </c>
      <c r="B55" s="113"/>
      <c r="C55" s="114"/>
      <c r="D55" s="115" t="s">
        <v>14</v>
      </c>
      <c r="E55" s="115"/>
      <c r="F55" s="115"/>
      <c r="G55" s="115"/>
      <c r="H55" s="115"/>
      <c r="I55" s="116"/>
      <c r="J55" s="115" t="s">
        <v>17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'PROINK4 - Oprava chodníku...'!J28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80</v>
      </c>
      <c r="AR55" s="119"/>
      <c r="AS55" s="120">
        <v>0</v>
      </c>
      <c r="AT55" s="121">
        <f>ROUND(SUM(AV55:AW55),2)</f>
        <v>0</v>
      </c>
      <c r="AU55" s="122">
        <f>'PROINK4 - Oprava chodníku...'!P79</f>
        <v>0</v>
      </c>
      <c r="AV55" s="121">
        <f>'PROINK4 - Oprava chodníku...'!J31</f>
        <v>0</v>
      </c>
      <c r="AW55" s="121">
        <f>'PROINK4 - Oprava chodníku...'!J32</f>
        <v>0</v>
      </c>
      <c r="AX55" s="121">
        <f>'PROINK4 - Oprava chodníku...'!J33</f>
        <v>0</v>
      </c>
      <c r="AY55" s="121">
        <f>'PROINK4 - Oprava chodníku...'!J34</f>
        <v>0</v>
      </c>
      <c r="AZ55" s="121">
        <f>'PROINK4 - Oprava chodníku...'!F31</f>
        <v>0</v>
      </c>
      <c r="BA55" s="121">
        <f>'PROINK4 - Oprava chodníku...'!F32</f>
        <v>0</v>
      </c>
      <c r="BB55" s="121">
        <f>'PROINK4 - Oprava chodníku...'!F33</f>
        <v>0</v>
      </c>
      <c r="BC55" s="121">
        <f>'PROINK4 - Oprava chodníku...'!F34</f>
        <v>0</v>
      </c>
      <c r="BD55" s="123">
        <f>'PROINK4 - Oprava chodníku...'!F35</f>
        <v>0</v>
      </c>
      <c r="BE55" s="7"/>
      <c r="BT55" s="124" t="s">
        <v>81</v>
      </c>
      <c r="BU55" s="124" t="s">
        <v>82</v>
      </c>
      <c r="BV55" s="124" t="s">
        <v>77</v>
      </c>
      <c r="BW55" s="124" t="s">
        <v>5</v>
      </c>
      <c r="BX55" s="124" t="s">
        <v>78</v>
      </c>
      <c r="CL55" s="124" t="s">
        <v>19</v>
      </c>
    </row>
    <row r="56" s="7" customFormat="1" ht="16.5" customHeight="1">
      <c r="A56" s="112" t="s">
        <v>79</v>
      </c>
      <c r="B56" s="113"/>
      <c r="C56" s="114"/>
      <c r="D56" s="115" t="s">
        <v>83</v>
      </c>
      <c r="E56" s="115"/>
      <c r="F56" s="115"/>
      <c r="G56" s="115"/>
      <c r="H56" s="115"/>
      <c r="I56" s="116"/>
      <c r="J56" s="115" t="s">
        <v>84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'SO 02 - Veřejné osvětlení'!J30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80</v>
      </c>
      <c r="AR56" s="119"/>
      <c r="AS56" s="120">
        <v>0</v>
      </c>
      <c r="AT56" s="121">
        <f>ROUND(SUM(AV56:AW56),2)</f>
        <v>0</v>
      </c>
      <c r="AU56" s="122">
        <f>'SO 02 - Veřejné osvětlení'!P81</f>
        <v>0</v>
      </c>
      <c r="AV56" s="121">
        <f>'SO 02 - Veřejné osvětlení'!J33</f>
        <v>0</v>
      </c>
      <c r="AW56" s="121">
        <f>'SO 02 - Veřejné osvětlení'!J34</f>
        <v>0</v>
      </c>
      <c r="AX56" s="121">
        <f>'SO 02 - Veřejné osvětlení'!J35</f>
        <v>0</v>
      </c>
      <c r="AY56" s="121">
        <f>'SO 02 - Veřejné osvětlení'!J36</f>
        <v>0</v>
      </c>
      <c r="AZ56" s="121">
        <f>'SO 02 - Veřejné osvětlení'!F33</f>
        <v>0</v>
      </c>
      <c r="BA56" s="121">
        <f>'SO 02 - Veřejné osvětlení'!F34</f>
        <v>0</v>
      </c>
      <c r="BB56" s="121">
        <f>'SO 02 - Veřejné osvětlení'!F35</f>
        <v>0</v>
      </c>
      <c r="BC56" s="121">
        <f>'SO 02 - Veřejné osvětlení'!F36</f>
        <v>0</v>
      </c>
      <c r="BD56" s="123">
        <f>'SO 02 - Veřejné osvětlení'!F37</f>
        <v>0</v>
      </c>
      <c r="BE56" s="7"/>
      <c r="BT56" s="124" t="s">
        <v>81</v>
      </c>
      <c r="BV56" s="124" t="s">
        <v>77</v>
      </c>
      <c r="BW56" s="124" t="s">
        <v>85</v>
      </c>
      <c r="BX56" s="124" t="s">
        <v>5</v>
      </c>
      <c r="CL56" s="124" t="s">
        <v>19</v>
      </c>
      <c r="CM56" s="124" t="s">
        <v>86</v>
      </c>
    </row>
    <row r="57" s="7" customFormat="1" ht="16.5" customHeight="1">
      <c r="A57" s="112" t="s">
        <v>79</v>
      </c>
      <c r="B57" s="113"/>
      <c r="C57" s="114"/>
      <c r="D57" s="115" t="s">
        <v>87</v>
      </c>
      <c r="E57" s="115"/>
      <c r="F57" s="115"/>
      <c r="G57" s="115"/>
      <c r="H57" s="115"/>
      <c r="I57" s="116"/>
      <c r="J57" s="115" t="s">
        <v>88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7">
        <f>'VON - Vedlejší a ostatní ...'!J30</f>
        <v>0</v>
      </c>
      <c r="AH57" s="116"/>
      <c r="AI57" s="116"/>
      <c r="AJ57" s="116"/>
      <c r="AK57" s="116"/>
      <c r="AL57" s="116"/>
      <c r="AM57" s="116"/>
      <c r="AN57" s="117">
        <f>SUM(AG57,AT57)</f>
        <v>0</v>
      </c>
      <c r="AO57" s="116"/>
      <c r="AP57" s="116"/>
      <c r="AQ57" s="118" t="s">
        <v>80</v>
      </c>
      <c r="AR57" s="119"/>
      <c r="AS57" s="125">
        <v>0</v>
      </c>
      <c r="AT57" s="126">
        <f>ROUND(SUM(AV57:AW57),2)</f>
        <v>0</v>
      </c>
      <c r="AU57" s="127">
        <f>'VON - Vedlejší a ostatní ...'!P79</f>
        <v>0</v>
      </c>
      <c r="AV57" s="126">
        <f>'VON - Vedlejší a ostatní ...'!J33</f>
        <v>0</v>
      </c>
      <c r="AW57" s="126">
        <f>'VON - Vedlejší a ostatní ...'!J34</f>
        <v>0</v>
      </c>
      <c r="AX57" s="126">
        <f>'VON - Vedlejší a ostatní ...'!J35</f>
        <v>0</v>
      </c>
      <c r="AY57" s="126">
        <f>'VON - Vedlejší a ostatní ...'!J36</f>
        <v>0</v>
      </c>
      <c r="AZ57" s="126">
        <f>'VON - Vedlejší a ostatní ...'!F33</f>
        <v>0</v>
      </c>
      <c r="BA57" s="126">
        <f>'VON - Vedlejší a ostatní ...'!F34</f>
        <v>0</v>
      </c>
      <c r="BB57" s="126">
        <f>'VON - Vedlejší a ostatní ...'!F35</f>
        <v>0</v>
      </c>
      <c r="BC57" s="126">
        <f>'VON - Vedlejší a ostatní ...'!F36</f>
        <v>0</v>
      </c>
      <c r="BD57" s="128">
        <f>'VON - Vedlejší a ostatní ...'!F37</f>
        <v>0</v>
      </c>
      <c r="BE57" s="7"/>
      <c r="BT57" s="124" t="s">
        <v>81</v>
      </c>
      <c r="BV57" s="124" t="s">
        <v>77</v>
      </c>
      <c r="BW57" s="124" t="s">
        <v>89</v>
      </c>
      <c r="BX57" s="124" t="s">
        <v>5</v>
      </c>
      <c r="CL57" s="124" t="s">
        <v>19</v>
      </c>
      <c r="CM57" s="124" t="s">
        <v>86</v>
      </c>
    </row>
    <row r="58" s="2" customFormat="1" ht="30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6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="2" customFormat="1" ht="6.96" customHeight="1">
      <c r="A59" s="40"/>
      <c r="B59" s="61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46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</sheetData>
  <sheetProtection sheet="1" formatColumns="0" formatRows="0" objects="1" scenarios="1" spinCount="100000" saltValue="t//GW9its4F+E3SBRCY25VXEaHpFq8JPH+YMOReV71D8xOC7MSuZBVBlkydKWDjhXDpfd44uOC0kDstcJyw1wg==" hashValue="B3dOnBLE10NjzbeC2vulhQ8BRbaExisl6DwXaaZhJkcgxIB6wJpc/TohnspKsmfmTEdD3w5AlJdSF320wyr9jQ==" algorithmName="SHA-512" password="C4E3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PROINK4 - Oprava chodníku...'!C2" display="/"/>
    <hyperlink ref="A56" location="'SO 02 - Veřejné osvětlení'!C2" display="/"/>
    <hyperlink ref="A57" location="'VON - Vedlejší a ostatní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5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2"/>
      <c r="AT3" s="19" t="s">
        <v>86</v>
      </c>
    </row>
    <row r="4" s="1" customFormat="1" ht="24.96" customHeight="1">
      <c r="B4" s="22"/>
      <c r="D4" s="131" t="s">
        <v>90</v>
      </c>
      <c r="L4" s="22"/>
      <c r="M4" s="132" t="s">
        <v>10</v>
      </c>
      <c r="AT4" s="19" t="s">
        <v>4</v>
      </c>
    </row>
    <row r="5" s="1" customFormat="1" ht="6.96" customHeight="1">
      <c r="B5" s="22"/>
      <c r="L5" s="22"/>
    </row>
    <row r="6" s="2" customFormat="1" ht="12" customHeight="1">
      <c r="A6" s="40"/>
      <c r="B6" s="46"/>
      <c r="C6" s="40"/>
      <c r="D6" s="133" t="s">
        <v>16</v>
      </c>
      <c r="E6" s="40"/>
      <c r="F6" s="40"/>
      <c r="G6" s="40"/>
      <c r="H6" s="40"/>
      <c r="I6" s="40"/>
      <c r="J6" s="40"/>
      <c r="K6" s="40"/>
      <c r="L6" s="134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</row>
    <row r="7" s="2" customFormat="1" ht="16.5" customHeight="1">
      <c r="A7" s="40"/>
      <c r="B7" s="46"/>
      <c r="C7" s="40"/>
      <c r="D7" s="40"/>
      <c r="E7" s="135" t="s">
        <v>17</v>
      </c>
      <c r="F7" s="40"/>
      <c r="G7" s="40"/>
      <c r="H7" s="40"/>
      <c r="I7" s="40"/>
      <c r="J7" s="40"/>
      <c r="K7" s="40"/>
      <c r="L7" s="134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</row>
    <row r="8" s="2" customFormat="1">
      <c r="A8" s="40"/>
      <c r="B8" s="46"/>
      <c r="C8" s="40"/>
      <c r="D8" s="40"/>
      <c r="E8" s="40"/>
      <c r="F8" s="40"/>
      <c r="G8" s="40"/>
      <c r="H8" s="40"/>
      <c r="I8" s="40"/>
      <c r="J8" s="40"/>
      <c r="K8" s="40"/>
      <c r="L8" s="134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2" customHeight="1">
      <c r="A9" s="40"/>
      <c r="B9" s="46"/>
      <c r="C9" s="40"/>
      <c r="D9" s="133" t="s">
        <v>18</v>
      </c>
      <c r="E9" s="40"/>
      <c r="F9" s="136" t="s">
        <v>19</v>
      </c>
      <c r="G9" s="40"/>
      <c r="H9" s="40"/>
      <c r="I9" s="133" t="s">
        <v>20</v>
      </c>
      <c r="J9" s="136" t="s">
        <v>19</v>
      </c>
      <c r="K9" s="40"/>
      <c r="L9" s="134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33" t="s">
        <v>21</v>
      </c>
      <c r="E10" s="40"/>
      <c r="F10" s="136" t="s">
        <v>22</v>
      </c>
      <c r="G10" s="40"/>
      <c r="H10" s="40"/>
      <c r="I10" s="133" t="s">
        <v>23</v>
      </c>
      <c r="J10" s="137" t="str">
        <f>'Rekapitulace stavby'!AN8</f>
        <v>24. 4. 2023</v>
      </c>
      <c r="K10" s="40"/>
      <c r="L10" s="134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0.8" customHeight="1">
      <c r="A11" s="40"/>
      <c r="B11" s="46"/>
      <c r="C11" s="40"/>
      <c r="D11" s="40"/>
      <c r="E11" s="40"/>
      <c r="F11" s="40"/>
      <c r="G11" s="40"/>
      <c r="H11" s="40"/>
      <c r="I11" s="40"/>
      <c r="J11" s="40"/>
      <c r="K11" s="40"/>
      <c r="L11" s="134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3" t="s">
        <v>25</v>
      </c>
      <c r="E12" s="40"/>
      <c r="F12" s="40"/>
      <c r="G12" s="40"/>
      <c r="H12" s="40"/>
      <c r="I12" s="133" t="s">
        <v>26</v>
      </c>
      <c r="J12" s="136" t="s">
        <v>27</v>
      </c>
      <c r="K12" s="40"/>
      <c r="L12" s="134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8" customHeight="1">
      <c r="A13" s="40"/>
      <c r="B13" s="46"/>
      <c r="C13" s="40"/>
      <c r="D13" s="40"/>
      <c r="E13" s="136" t="s">
        <v>28</v>
      </c>
      <c r="F13" s="40"/>
      <c r="G13" s="40"/>
      <c r="H13" s="40"/>
      <c r="I13" s="133" t="s">
        <v>29</v>
      </c>
      <c r="J13" s="136" t="s">
        <v>30</v>
      </c>
      <c r="K13" s="40"/>
      <c r="L13" s="134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6.96" customHeigh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134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33" t="s">
        <v>31</v>
      </c>
      <c r="E15" s="40"/>
      <c r="F15" s="40"/>
      <c r="G15" s="40"/>
      <c r="H15" s="40"/>
      <c r="I15" s="133" t="s">
        <v>26</v>
      </c>
      <c r="J15" s="35" t="str">
        <f>'Rekapitulace stavby'!AN13</f>
        <v>Vyplň údaj</v>
      </c>
      <c r="K15" s="40"/>
      <c r="L15" s="134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8" customHeight="1">
      <c r="A16" s="40"/>
      <c r="B16" s="46"/>
      <c r="C16" s="40"/>
      <c r="D16" s="40"/>
      <c r="E16" s="35" t="str">
        <f>'Rekapitulace stavby'!E14</f>
        <v>Vyplň údaj</v>
      </c>
      <c r="F16" s="136"/>
      <c r="G16" s="136"/>
      <c r="H16" s="136"/>
      <c r="I16" s="133" t="s">
        <v>29</v>
      </c>
      <c r="J16" s="35" t="str">
        <f>'Rekapitulace stavby'!AN14</f>
        <v>Vyplň údaj</v>
      </c>
      <c r="K16" s="40"/>
      <c r="L16" s="134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6.96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134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33" t="s">
        <v>33</v>
      </c>
      <c r="E18" s="40"/>
      <c r="F18" s="40"/>
      <c r="G18" s="40"/>
      <c r="H18" s="40"/>
      <c r="I18" s="133" t="s">
        <v>26</v>
      </c>
      <c r="J18" s="136" t="str">
        <f>IF('Rekapitulace stavby'!AN16="","",'Rekapitulace stavby'!AN16)</f>
        <v/>
      </c>
      <c r="K18" s="40"/>
      <c r="L18" s="134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36" t="str">
        <f>IF('Rekapitulace stavby'!E17="","",'Rekapitulace stavby'!E17)</f>
        <v xml:space="preserve"> </v>
      </c>
      <c r="F19" s="40"/>
      <c r="G19" s="40"/>
      <c r="H19" s="40"/>
      <c r="I19" s="133" t="s">
        <v>29</v>
      </c>
      <c r="J19" s="136" t="str">
        <f>IF('Rekapitulace stavby'!AN17="","",'Rekapitulace stavby'!AN17)</f>
        <v/>
      </c>
      <c r="K19" s="40"/>
      <c r="L19" s="134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134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33" t="s">
        <v>36</v>
      </c>
      <c r="E21" s="40"/>
      <c r="F21" s="40"/>
      <c r="G21" s="40"/>
      <c r="H21" s="40"/>
      <c r="I21" s="133" t="s">
        <v>26</v>
      </c>
      <c r="J21" s="136" t="s">
        <v>37</v>
      </c>
      <c r="K21" s="40"/>
      <c r="L21" s="134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136" t="s">
        <v>38</v>
      </c>
      <c r="F22" s="40"/>
      <c r="G22" s="40"/>
      <c r="H22" s="40"/>
      <c r="I22" s="133" t="s">
        <v>29</v>
      </c>
      <c r="J22" s="136" t="s">
        <v>39</v>
      </c>
      <c r="K22" s="40"/>
      <c r="L22" s="134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134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33" t="s">
        <v>40</v>
      </c>
      <c r="E24" s="40"/>
      <c r="F24" s="40"/>
      <c r="G24" s="40"/>
      <c r="H24" s="40"/>
      <c r="I24" s="40"/>
      <c r="J24" s="40"/>
      <c r="K24" s="40"/>
      <c r="L24" s="134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8" customFormat="1" ht="47.25" customHeight="1">
      <c r="A25" s="138"/>
      <c r="B25" s="139"/>
      <c r="C25" s="138"/>
      <c r="D25" s="138"/>
      <c r="E25" s="140" t="s">
        <v>41</v>
      </c>
      <c r="F25" s="140"/>
      <c r="G25" s="140"/>
      <c r="H25" s="140"/>
      <c r="I25" s="138"/>
      <c r="J25" s="138"/>
      <c r="K25" s="138"/>
      <c r="L25" s="141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134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142"/>
      <c r="E27" s="142"/>
      <c r="F27" s="142"/>
      <c r="G27" s="142"/>
      <c r="H27" s="142"/>
      <c r="I27" s="142"/>
      <c r="J27" s="142"/>
      <c r="K27" s="142"/>
      <c r="L27" s="134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25.44" customHeight="1">
      <c r="A28" s="40"/>
      <c r="B28" s="46"/>
      <c r="C28" s="40"/>
      <c r="D28" s="143" t="s">
        <v>42</v>
      </c>
      <c r="E28" s="40"/>
      <c r="F28" s="40"/>
      <c r="G28" s="40"/>
      <c r="H28" s="40"/>
      <c r="I28" s="40"/>
      <c r="J28" s="144">
        <f>ROUND(J79, 2)</f>
        <v>0</v>
      </c>
      <c r="K28" s="40"/>
      <c r="L28" s="134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2"/>
      <c r="E29" s="142"/>
      <c r="F29" s="142"/>
      <c r="G29" s="142"/>
      <c r="H29" s="142"/>
      <c r="I29" s="142"/>
      <c r="J29" s="142"/>
      <c r="K29" s="142"/>
      <c r="L29" s="134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4.4" customHeight="1">
      <c r="A30" s="40"/>
      <c r="B30" s="46"/>
      <c r="C30" s="40"/>
      <c r="D30" s="40"/>
      <c r="E30" s="40"/>
      <c r="F30" s="145" t="s">
        <v>44</v>
      </c>
      <c r="G30" s="40"/>
      <c r="H30" s="40"/>
      <c r="I30" s="145" t="s">
        <v>43</v>
      </c>
      <c r="J30" s="145" t="s">
        <v>45</v>
      </c>
      <c r="K30" s="40"/>
      <c r="L30" s="134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14.4" customHeight="1">
      <c r="A31" s="40"/>
      <c r="B31" s="46"/>
      <c r="C31" s="40"/>
      <c r="D31" s="146" t="s">
        <v>46</v>
      </c>
      <c r="E31" s="133" t="s">
        <v>47</v>
      </c>
      <c r="F31" s="147">
        <f>ROUND((SUM(BE79:BE234)),  2)</f>
        <v>0</v>
      </c>
      <c r="G31" s="40"/>
      <c r="H31" s="40"/>
      <c r="I31" s="148">
        <v>0.20999999999999999</v>
      </c>
      <c r="J31" s="147">
        <f>ROUND(((SUM(BE79:BE234))*I31),  2)</f>
        <v>0</v>
      </c>
      <c r="K31" s="40"/>
      <c r="L31" s="134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133" t="s">
        <v>48</v>
      </c>
      <c r="F32" s="147">
        <f>ROUND((SUM(BF79:BF234)),  2)</f>
        <v>0</v>
      </c>
      <c r="G32" s="40"/>
      <c r="H32" s="40"/>
      <c r="I32" s="148">
        <v>0.12</v>
      </c>
      <c r="J32" s="147">
        <f>ROUND(((SUM(BF79:BF234))*I32),  2)</f>
        <v>0</v>
      </c>
      <c r="K32" s="40"/>
      <c r="L32" s="134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hidden="1" s="2" customFormat="1" ht="14.4" customHeight="1">
      <c r="A33" s="40"/>
      <c r="B33" s="46"/>
      <c r="C33" s="40"/>
      <c r="D33" s="40"/>
      <c r="E33" s="133" t="s">
        <v>49</v>
      </c>
      <c r="F33" s="147">
        <f>ROUND((SUM(BG79:BG234)),  2)</f>
        <v>0</v>
      </c>
      <c r="G33" s="40"/>
      <c r="H33" s="40"/>
      <c r="I33" s="148">
        <v>0.20999999999999999</v>
      </c>
      <c r="J33" s="147">
        <f>0</f>
        <v>0</v>
      </c>
      <c r="K33" s="40"/>
      <c r="L33" s="134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hidden="1" s="2" customFormat="1" ht="14.4" customHeight="1">
      <c r="A34" s="40"/>
      <c r="B34" s="46"/>
      <c r="C34" s="40"/>
      <c r="D34" s="40"/>
      <c r="E34" s="133" t="s">
        <v>50</v>
      </c>
      <c r="F34" s="147">
        <f>ROUND((SUM(BH79:BH234)),  2)</f>
        <v>0</v>
      </c>
      <c r="G34" s="40"/>
      <c r="H34" s="40"/>
      <c r="I34" s="148">
        <v>0.12</v>
      </c>
      <c r="J34" s="147">
        <f>0</f>
        <v>0</v>
      </c>
      <c r="K34" s="40"/>
      <c r="L34" s="134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3" t="s">
        <v>51</v>
      </c>
      <c r="F35" s="147">
        <f>ROUND((SUM(BI79:BI234)),  2)</f>
        <v>0</v>
      </c>
      <c r="G35" s="40"/>
      <c r="H35" s="40"/>
      <c r="I35" s="148">
        <v>0</v>
      </c>
      <c r="J35" s="147">
        <f>0</f>
        <v>0</v>
      </c>
      <c r="K35" s="40"/>
      <c r="L35" s="134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6.96" customHeight="1">
      <c r="A36" s="40"/>
      <c r="B36" s="46"/>
      <c r="C36" s="40"/>
      <c r="D36" s="40"/>
      <c r="E36" s="40"/>
      <c r="F36" s="40"/>
      <c r="G36" s="40"/>
      <c r="H36" s="40"/>
      <c r="I36" s="40"/>
      <c r="J36" s="40"/>
      <c r="K36" s="40"/>
      <c r="L36" s="134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25.44" customHeight="1">
      <c r="A37" s="40"/>
      <c r="B37" s="46"/>
      <c r="C37" s="149"/>
      <c r="D37" s="150" t="s">
        <v>52</v>
      </c>
      <c r="E37" s="151"/>
      <c r="F37" s="151"/>
      <c r="G37" s="152" t="s">
        <v>53</v>
      </c>
      <c r="H37" s="153" t="s">
        <v>54</v>
      </c>
      <c r="I37" s="151"/>
      <c r="J37" s="154">
        <f>SUM(J28:J35)</f>
        <v>0</v>
      </c>
      <c r="K37" s="155"/>
      <c r="L37" s="134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156"/>
      <c r="C38" s="157"/>
      <c r="D38" s="157"/>
      <c r="E38" s="157"/>
      <c r="F38" s="157"/>
      <c r="G38" s="157"/>
      <c r="H38" s="157"/>
      <c r="I38" s="157"/>
      <c r="J38" s="157"/>
      <c r="K38" s="157"/>
      <c r="L38" s="134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42" s="2" customFormat="1" ht="6.96" customHeight="1">
      <c r="A42" s="40"/>
      <c r="B42" s="158"/>
      <c r="C42" s="159"/>
      <c r="D42" s="159"/>
      <c r="E42" s="159"/>
      <c r="F42" s="159"/>
      <c r="G42" s="159"/>
      <c r="H42" s="159"/>
      <c r="I42" s="159"/>
      <c r="J42" s="159"/>
      <c r="K42" s="159"/>
      <c r="L42" s="134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4.96" customHeight="1">
      <c r="A43" s="40"/>
      <c r="B43" s="41"/>
      <c r="C43" s="25" t="s">
        <v>91</v>
      </c>
      <c r="D43" s="42"/>
      <c r="E43" s="42"/>
      <c r="F43" s="42"/>
      <c r="G43" s="42"/>
      <c r="H43" s="42"/>
      <c r="I43" s="42"/>
      <c r="J43" s="42"/>
      <c r="K43" s="42"/>
      <c r="L43" s="134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6.96" customHeight="1">
      <c r="A44" s="40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134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12" customHeight="1">
      <c r="A45" s="40"/>
      <c r="B45" s="41"/>
      <c r="C45" s="34" t="s">
        <v>16</v>
      </c>
      <c r="D45" s="42"/>
      <c r="E45" s="42"/>
      <c r="F45" s="42"/>
      <c r="G45" s="42"/>
      <c r="H45" s="42"/>
      <c r="I45" s="42"/>
      <c r="J45" s="42"/>
      <c r="K45" s="42"/>
      <c r="L45" s="134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16.5" customHeight="1">
      <c r="A46" s="40"/>
      <c r="B46" s="41"/>
      <c r="C46" s="42"/>
      <c r="D46" s="42"/>
      <c r="E46" s="71" t="str">
        <f>E7</f>
        <v>Oprava chodníku vč. výměny kabelu VO u silnice I/59, k.ú.Petřvald ÚSEK 4 - Hlavní výdaje</v>
      </c>
      <c r="F46" s="42"/>
      <c r="G46" s="42"/>
      <c r="H46" s="42"/>
      <c r="I46" s="42"/>
      <c r="J46" s="42"/>
      <c r="K46" s="42"/>
      <c r="L46" s="134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6.96" customHeight="1">
      <c r="A47" s="40"/>
      <c r="B47" s="41"/>
      <c r="C47" s="42"/>
      <c r="D47" s="42"/>
      <c r="E47" s="42"/>
      <c r="F47" s="42"/>
      <c r="G47" s="42"/>
      <c r="H47" s="42"/>
      <c r="I47" s="42"/>
      <c r="J47" s="42"/>
      <c r="K47" s="42"/>
      <c r="L47" s="134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2" customHeight="1">
      <c r="A48" s="40"/>
      <c r="B48" s="41"/>
      <c r="C48" s="34" t="s">
        <v>21</v>
      </c>
      <c r="D48" s="42"/>
      <c r="E48" s="42"/>
      <c r="F48" s="29" t="str">
        <f>F10</f>
        <v>Petřvald</v>
      </c>
      <c r="G48" s="42"/>
      <c r="H48" s="42"/>
      <c r="I48" s="34" t="s">
        <v>23</v>
      </c>
      <c r="J48" s="74" t="str">
        <f>IF(J10="","",J10)</f>
        <v>24. 4. 2023</v>
      </c>
      <c r="K48" s="42"/>
      <c r="L48" s="134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6.96" customHeight="1">
      <c r="A49" s="40"/>
      <c r="B49" s="41"/>
      <c r="C49" s="42"/>
      <c r="D49" s="42"/>
      <c r="E49" s="42"/>
      <c r="F49" s="42"/>
      <c r="G49" s="42"/>
      <c r="H49" s="42"/>
      <c r="I49" s="42"/>
      <c r="J49" s="42"/>
      <c r="K49" s="42"/>
      <c r="L49" s="134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5.15" customHeight="1">
      <c r="A50" s="40"/>
      <c r="B50" s="41"/>
      <c r="C50" s="34" t="s">
        <v>25</v>
      </c>
      <c r="D50" s="42"/>
      <c r="E50" s="42"/>
      <c r="F50" s="29" t="str">
        <f>E13</f>
        <v>Město Petřvald</v>
      </c>
      <c r="G50" s="42"/>
      <c r="H50" s="42"/>
      <c r="I50" s="34" t="s">
        <v>33</v>
      </c>
      <c r="J50" s="38" t="str">
        <f>E19</f>
        <v xml:space="preserve"> </v>
      </c>
      <c r="K50" s="42"/>
      <c r="L50" s="134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5.15" customHeight="1">
      <c r="A51" s="40"/>
      <c r="B51" s="41"/>
      <c r="C51" s="34" t="s">
        <v>31</v>
      </c>
      <c r="D51" s="42"/>
      <c r="E51" s="42"/>
      <c r="F51" s="29" t="str">
        <f>IF(E16="","",E16)</f>
        <v>Vyplň údaj</v>
      </c>
      <c r="G51" s="42"/>
      <c r="H51" s="42"/>
      <c r="I51" s="34" t="s">
        <v>36</v>
      </c>
      <c r="J51" s="38" t="str">
        <f>E22</f>
        <v>PROINK s.r.o.</v>
      </c>
      <c r="K51" s="42"/>
      <c r="L51" s="134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0.32" customHeight="1">
      <c r="A52" s="40"/>
      <c r="B52" s="41"/>
      <c r="C52" s="42"/>
      <c r="D52" s="42"/>
      <c r="E52" s="42"/>
      <c r="F52" s="42"/>
      <c r="G52" s="42"/>
      <c r="H52" s="42"/>
      <c r="I52" s="42"/>
      <c r="J52" s="42"/>
      <c r="K52" s="42"/>
      <c r="L52" s="13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29.28" customHeight="1">
      <c r="A53" s="40"/>
      <c r="B53" s="41"/>
      <c r="C53" s="160" t="s">
        <v>92</v>
      </c>
      <c r="D53" s="161"/>
      <c r="E53" s="161"/>
      <c r="F53" s="161"/>
      <c r="G53" s="161"/>
      <c r="H53" s="161"/>
      <c r="I53" s="161"/>
      <c r="J53" s="162" t="s">
        <v>93</v>
      </c>
      <c r="K53" s="161"/>
      <c r="L53" s="134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0.32" customHeight="1">
      <c r="A54" s="40"/>
      <c r="B54" s="41"/>
      <c r="C54" s="42"/>
      <c r="D54" s="42"/>
      <c r="E54" s="42"/>
      <c r="F54" s="42"/>
      <c r="G54" s="42"/>
      <c r="H54" s="42"/>
      <c r="I54" s="42"/>
      <c r="J54" s="42"/>
      <c r="K54" s="42"/>
      <c r="L54" s="134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2.8" customHeight="1">
      <c r="A55" s="40"/>
      <c r="B55" s="41"/>
      <c r="C55" s="163" t="s">
        <v>74</v>
      </c>
      <c r="D55" s="42"/>
      <c r="E55" s="42"/>
      <c r="F55" s="42"/>
      <c r="G55" s="42"/>
      <c r="H55" s="42"/>
      <c r="I55" s="42"/>
      <c r="J55" s="104">
        <f>J79</f>
        <v>0</v>
      </c>
      <c r="K55" s="42"/>
      <c r="L55" s="134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U55" s="19" t="s">
        <v>94</v>
      </c>
    </row>
    <row r="56" s="9" customFormat="1" ht="24.96" customHeight="1">
      <c r="A56" s="9"/>
      <c r="B56" s="164"/>
      <c r="C56" s="165"/>
      <c r="D56" s="166" t="s">
        <v>95</v>
      </c>
      <c r="E56" s="167"/>
      <c r="F56" s="167"/>
      <c r="G56" s="167"/>
      <c r="H56" s="167"/>
      <c r="I56" s="167"/>
      <c r="J56" s="168">
        <f>J80</f>
        <v>0</v>
      </c>
      <c r="K56" s="165"/>
      <c r="L56" s="16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9" customFormat="1" ht="24.96" customHeight="1">
      <c r="A57" s="9"/>
      <c r="B57" s="164"/>
      <c r="C57" s="165"/>
      <c r="D57" s="166" t="s">
        <v>96</v>
      </c>
      <c r="E57" s="167"/>
      <c r="F57" s="167"/>
      <c r="G57" s="167"/>
      <c r="H57" s="167"/>
      <c r="I57" s="167"/>
      <c r="J57" s="168">
        <f>J139</f>
        <v>0</v>
      </c>
      <c r="K57" s="165"/>
      <c r="L57" s="16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</row>
    <row r="58" s="9" customFormat="1" ht="24.96" customHeight="1">
      <c r="A58" s="9"/>
      <c r="B58" s="164"/>
      <c r="C58" s="165"/>
      <c r="D58" s="166" t="s">
        <v>97</v>
      </c>
      <c r="E58" s="167"/>
      <c r="F58" s="167"/>
      <c r="G58" s="167"/>
      <c r="H58" s="167"/>
      <c r="I58" s="167"/>
      <c r="J58" s="168">
        <f>J151</f>
        <v>0</v>
      </c>
      <c r="K58" s="165"/>
      <c r="L58" s="16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</row>
    <row r="59" s="9" customFormat="1" ht="24.96" customHeight="1">
      <c r="A59" s="9"/>
      <c r="B59" s="164"/>
      <c r="C59" s="165"/>
      <c r="D59" s="166" t="s">
        <v>98</v>
      </c>
      <c r="E59" s="167"/>
      <c r="F59" s="167"/>
      <c r="G59" s="167"/>
      <c r="H59" s="167"/>
      <c r="I59" s="167"/>
      <c r="J59" s="168">
        <f>J185</f>
        <v>0</v>
      </c>
      <c r="K59" s="165"/>
      <c r="L59" s="16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</row>
    <row r="60" s="9" customFormat="1" ht="24.96" customHeight="1">
      <c r="A60" s="9"/>
      <c r="B60" s="164"/>
      <c r="C60" s="165"/>
      <c r="D60" s="166" t="s">
        <v>99</v>
      </c>
      <c r="E60" s="167"/>
      <c r="F60" s="167"/>
      <c r="G60" s="167"/>
      <c r="H60" s="167"/>
      <c r="I60" s="167"/>
      <c r="J60" s="168">
        <f>J191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4"/>
      <c r="C61" s="165"/>
      <c r="D61" s="166" t="s">
        <v>100</v>
      </c>
      <c r="E61" s="167"/>
      <c r="F61" s="167"/>
      <c r="G61" s="167"/>
      <c r="H61" s="167"/>
      <c r="I61" s="167"/>
      <c r="J61" s="168">
        <f>J232</f>
        <v>0</v>
      </c>
      <c r="K61" s="165"/>
      <c r="L61" s="16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2" customFormat="1" ht="21.84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34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6.96" customHeight="1">
      <c r="A63" s="40"/>
      <c r="B63" s="61"/>
      <c r="C63" s="62"/>
      <c r="D63" s="62"/>
      <c r="E63" s="62"/>
      <c r="F63" s="62"/>
      <c r="G63" s="62"/>
      <c r="H63" s="62"/>
      <c r="I63" s="62"/>
      <c r="J63" s="62"/>
      <c r="K63" s="62"/>
      <c r="L63" s="134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7" s="2" customFormat="1" ht="6.96" customHeight="1">
      <c r="A67" s="40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134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24.96" customHeight="1">
      <c r="A68" s="40"/>
      <c r="B68" s="41"/>
      <c r="C68" s="25" t="s">
        <v>101</v>
      </c>
      <c r="D68" s="42"/>
      <c r="E68" s="42"/>
      <c r="F68" s="42"/>
      <c r="G68" s="42"/>
      <c r="H68" s="42"/>
      <c r="I68" s="42"/>
      <c r="J68" s="42"/>
      <c r="K68" s="42"/>
      <c r="L68" s="134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4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2" customHeight="1">
      <c r="A70" s="40"/>
      <c r="B70" s="41"/>
      <c r="C70" s="34" t="s">
        <v>16</v>
      </c>
      <c r="D70" s="42"/>
      <c r="E70" s="42"/>
      <c r="F70" s="42"/>
      <c r="G70" s="42"/>
      <c r="H70" s="42"/>
      <c r="I70" s="42"/>
      <c r="J70" s="42"/>
      <c r="K70" s="42"/>
      <c r="L70" s="134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6.5" customHeight="1">
      <c r="A71" s="40"/>
      <c r="B71" s="41"/>
      <c r="C71" s="42"/>
      <c r="D71" s="42"/>
      <c r="E71" s="71" t="str">
        <f>E7</f>
        <v>Oprava chodníku vč. výměny kabelu VO u silnice I/59, k.ú.Petřvald ÚSEK 4 - Hlavní výdaje</v>
      </c>
      <c r="F71" s="42"/>
      <c r="G71" s="42"/>
      <c r="H71" s="42"/>
      <c r="I71" s="42"/>
      <c r="J71" s="42"/>
      <c r="K71" s="42"/>
      <c r="L71" s="134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4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21</v>
      </c>
      <c r="D73" s="42"/>
      <c r="E73" s="42"/>
      <c r="F73" s="29" t="str">
        <f>F10</f>
        <v>Petřvald</v>
      </c>
      <c r="G73" s="42"/>
      <c r="H73" s="42"/>
      <c r="I73" s="34" t="s">
        <v>23</v>
      </c>
      <c r="J73" s="74" t="str">
        <f>IF(J10="","",J10)</f>
        <v>24. 4. 2023</v>
      </c>
      <c r="K73" s="42"/>
      <c r="L73" s="134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4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5.15" customHeight="1">
      <c r="A75" s="40"/>
      <c r="B75" s="41"/>
      <c r="C75" s="34" t="s">
        <v>25</v>
      </c>
      <c r="D75" s="42"/>
      <c r="E75" s="42"/>
      <c r="F75" s="29" t="str">
        <f>E13</f>
        <v>Město Petřvald</v>
      </c>
      <c r="G75" s="42"/>
      <c r="H75" s="42"/>
      <c r="I75" s="34" t="s">
        <v>33</v>
      </c>
      <c r="J75" s="38" t="str">
        <f>E19</f>
        <v xml:space="preserve"> </v>
      </c>
      <c r="K75" s="42"/>
      <c r="L75" s="134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5.15" customHeight="1">
      <c r="A76" s="40"/>
      <c r="B76" s="41"/>
      <c r="C76" s="34" t="s">
        <v>31</v>
      </c>
      <c r="D76" s="42"/>
      <c r="E76" s="42"/>
      <c r="F76" s="29" t="str">
        <f>IF(E16="","",E16)</f>
        <v>Vyplň údaj</v>
      </c>
      <c r="G76" s="42"/>
      <c r="H76" s="42"/>
      <c r="I76" s="34" t="s">
        <v>36</v>
      </c>
      <c r="J76" s="38" t="str">
        <f>E22</f>
        <v>PROINK s.r.o.</v>
      </c>
      <c r="K76" s="42"/>
      <c r="L76" s="134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0.32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4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10" customFormat="1" ht="29.28" customHeight="1">
      <c r="A78" s="170"/>
      <c r="B78" s="171"/>
      <c r="C78" s="172" t="s">
        <v>102</v>
      </c>
      <c r="D78" s="173" t="s">
        <v>61</v>
      </c>
      <c r="E78" s="173" t="s">
        <v>57</v>
      </c>
      <c r="F78" s="173" t="s">
        <v>58</v>
      </c>
      <c r="G78" s="173" t="s">
        <v>103</v>
      </c>
      <c r="H78" s="173" t="s">
        <v>104</v>
      </c>
      <c r="I78" s="173" t="s">
        <v>105</v>
      </c>
      <c r="J78" s="173" t="s">
        <v>93</v>
      </c>
      <c r="K78" s="174" t="s">
        <v>106</v>
      </c>
      <c r="L78" s="175"/>
      <c r="M78" s="94" t="s">
        <v>19</v>
      </c>
      <c r="N78" s="95" t="s">
        <v>46</v>
      </c>
      <c r="O78" s="95" t="s">
        <v>107</v>
      </c>
      <c r="P78" s="95" t="s">
        <v>108</v>
      </c>
      <c r="Q78" s="95" t="s">
        <v>109</v>
      </c>
      <c r="R78" s="95" t="s">
        <v>110</v>
      </c>
      <c r="S78" s="95" t="s">
        <v>111</v>
      </c>
      <c r="T78" s="96" t="s">
        <v>112</v>
      </c>
      <c r="U78" s="170"/>
      <c r="V78" s="170"/>
      <c r="W78" s="170"/>
      <c r="X78" s="170"/>
      <c r="Y78" s="170"/>
      <c r="Z78" s="170"/>
      <c r="AA78" s="170"/>
      <c r="AB78" s="170"/>
      <c r="AC78" s="170"/>
      <c r="AD78" s="170"/>
      <c r="AE78" s="170"/>
    </row>
    <row r="79" s="2" customFormat="1" ht="22.8" customHeight="1">
      <c r="A79" s="40"/>
      <c r="B79" s="41"/>
      <c r="C79" s="101" t="s">
        <v>113</v>
      </c>
      <c r="D79" s="42"/>
      <c r="E79" s="42"/>
      <c r="F79" s="42"/>
      <c r="G79" s="42"/>
      <c r="H79" s="42"/>
      <c r="I79" s="42"/>
      <c r="J79" s="176">
        <f>BK79</f>
        <v>0</v>
      </c>
      <c r="K79" s="42"/>
      <c r="L79" s="46"/>
      <c r="M79" s="97"/>
      <c r="N79" s="177"/>
      <c r="O79" s="98"/>
      <c r="P79" s="178">
        <f>P80+P139+P151+P185+P191+P232</f>
        <v>0</v>
      </c>
      <c r="Q79" s="98"/>
      <c r="R79" s="178">
        <f>R80+R139+R151+R185+R191+R232</f>
        <v>3399.8862693849997</v>
      </c>
      <c r="S79" s="98"/>
      <c r="T79" s="179">
        <f>T80+T139+T151+T185+T191+T232</f>
        <v>3395.3600000000001</v>
      </c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T79" s="19" t="s">
        <v>75</v>
      </c>
      <c r="AU79" s="19" t="s">
        <v>94</v>
      </c>
      <c r="BK79" s="180">
        <f>BK80+BK139+BK151+BK185+BK191+BK232</f>
        <v>0</v>
      </c>
    </row>
    <row r="80" s="11" customFormat="1" ht="25.92" customHeight="1">
      <c r="A80" s="11"/>
      <c r="B80" s="181"/>
      <c r="C80" s="182"/>
      <c r="D80" s="183" t="s">
        <v>75</v>
      </c>
      <c r="E80" s="184" t="s">
        <v>114</v>
      </c>
      <c r="F80" s="184" t="s">
        <v>115</v>
      </c>
      <c r="G80" s="182"/>
      <c r="H80" s="182"/>
      <c r="I80" s="185"/>
      <c r="J80" s="186">
        <f>BK80</f>
        <v>0</v>
      </c>
      <c r="K80" s="182"/>
      <c r="L80" s="187"/>
      <c r="M80" s="188"/>
      <c r="N80" s="189"/>
      <c r="O80" s="189"/>
      <c r="P80" s="190">
        <f>SUM(P81:P138)</f>
        <v>0</v>
      </c>
      <c r="Q80" s="189"/>
      <c r="R80" s="190">
        <f>SUM(R81:R138)</f>
        <v>0.0027849849999999998</v>
      </c>
      <c r="S80" s="189"/>
      <c r="T80" s="191">
        <f>SUM(T81:T138)</f>
        <v>3395.3600000000001</v>
      </c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R80" s="192" t="s">
        <v>81</v>
      </c>
      <c r="AT80" s="193" t="s">
        <v>75</v>
      </c>
      <c r="AU80" s="193" t="s">
        <v>76</v>
      </c>
      <c r="AY80" s="192" t="s">
        <v>116</v>
      </c>
      <c r="BK80" s="194">
        <f>SUM(BK81:BK138)</f>
        <v>0</v>
      </c>
    </row>
    <row r="81" s="2" customFormat="1" ht="16.5" customHeight="1">
      <c r="A81" s="40"/>
      <c r="B81" s="41"/>
      <c r="C81" s="195" t="s">
        <v>81</v>
      </c>
      <c r="D81" s="195" t="s">
        <v>117</v>
      </c>
      <c r="E81" s="196" t="s">
        <v>118</v>
      </c>
      <c r="F81" s="197" t="s">
        <v>119</v>
      </c>
      <c r="G81" s="198" t="s">
        <v>120</v>
      </c>
      <c r="H81" s="199">
        <v>1693</v>
      </c>
      <c r="I81" s="200"/>
      <c r="J81" s="201">
        <f>ROUND(I81*H81,2)</f>
        <v>0</v>
      </c>
      <c r="K81" s="197" t="s">
        <v>121</v>
      </c>
      <c r="L81" s="46"/>
      <c r="M81" s="202" t="s">
        <v>19</v>
      </c>
      <c r="N81" s="203" t="s">
        <v>47</v>
      </c>
      <c r="O81" s="86"/>
      <c r="P81" s="204">
        <f>O81*H81</f>
        <v>0</v>
      </c>
      <c r="Q81" s="204">
        <v>1.6449999999999999E-06</v>
      </c>
      <c r="R81" s="204">
        <f>Q81*H81</f>
        <v>0.0027849849999999998</v>
      </c>
      <c r="S81" s="204">
        <v>0</v>
      </c>
      <c r="T81" s="205">
        <f>S81*H81</f>
        <v>0</v>
      </c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R81" s="206" t="s">
        <v>122</v>
      </c>
      <c r="AT81" s="206" t="s">
        <v>117</v>
      </c>
      <c r="AU81" s="206" t="s">
        <v>81</v>
      </c>
      <c r="AY81" s="19" t="s">
        <v>116</v>
      </c>
      <c r="BE81" s="207">
        <f>IF(N81="základní",J81,0)</f>
        <v>0</v>
      </c>
      <c r="BF81" s="207">
        <f>IF(N81="snížená",J81,0)</f>
        <v>0</v>
      </c>
      <c r="BG81" s="207">
        <f>IF(N81="zákl. přenesená",J81,0)</f>
        <v>0</v>
      </c>
      <c r="BH81" s="207">
        <f>IF(N81="sníž. přenesená",J81,0)</f>
        <v>0</v>
      </c>
      <c r="BI81" s="207">
        <f>IF(N81="nulová",J81,0)</f>
        <v>0</v>
      </c>
      <c r="BJ81" s="19" t="s">
        <v>81</v>
      </c>
      <c r="BK81" s="207">
        <f>ROUND(I81*H81,2)</f>
        <v>0</v>
      </c>
      <c r="BL81" s="19" t="s">
        <v>122</v>
      </c>
      <c r="BM81" s="206" t="s">
        <v>123</v>
      </c>
    </row>
    <row r="82" s="2" customFormat="1">
      <c r="A82" s="40"/>
      <c r="B82" s="41"/>
      <c r="C82" s="42"/>
      <c r="D82" s="208" t="s">
        <v>124</v>
      </c>
      <c r="E82" s="42"/>
      <c r="F82" s="209" t="s">
        <v>125</v>
      </c>
      <c r="G82" s="42"/>
      <c r="H82" s="42"/>
      <c r="I82" s="210"/>
      <c r="J82" s="42"/>
      <c r="K82" s="42"/>
      <c r="L82" s="46"/>
      <c r="M82" s="211"/>
      <c r="N82" s="212"/>
      <c r="O82" s="86"/>
      <c r="P82" s="86"/>
      <c r="Q82" s="86"/>
      <c r="R82" s="86"/>
      <c r="S82" s="86"/>
      <c r="T82" s="87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T82" s="19" t="s">
        <v>124</v>
      </c>
      <c r="AU82" s="19" t="s">
        <v>81</v>
      </c>
    </row>
    <row r="83" s="2" customFormat="1" ht="16.5" customHeight="1">
      <c r="A83" s="40"/>
      <c r="B83" s="41"/>
      <c r="C83" s="195" t="s">
        <v>86</v>
      </c>
      <c r="D83" s="195" t="s">
        <v>117</v>
      </c>
      <c r="E83" s="196" t="s">
        <v>126</v>
      </c>
      <c r="F83" s="197" t="s">
        <v>127</v>
      </c>
      <c r="G83" s="198" t="s">
        <v>128</v>
      </c>
      <c r="H83" s="199">
        <v>3158</v>
      </c>
      <c r="I83" s="200"/>
      <c r="J83" s="201">
        <f>ROUND(I83*H83,2)</f>
        <v>0</v>
      </c>
      <c r="K83" s="197" t="s">
        <v>121</v>
      </c>
      <c r="L83" s="46"/>
      <c r="M83" s="202" t="s">
        <v>19</v>
      </c>
      <c r="N83" s="203" t="s">
        <v>47</v>
      </c>
      <c r="O83" s="86"/>
      <c r="P83" s="204">
        <f>O83*H83</f>
        <v>0</v>
      </c>
      <c r="Q83" s="204">
        <v>0</v>
      </c>
      <c r="R83" s="204">
        <f>Q83*H83</f>
        <v>0</v>
      </c>
      <c r="S83" s="204">
        <v>0.255</v>
      </c>
      <c r="T83" s="205">
        <f>S83*H83</f>
        <v>805.28999999999996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R83" s="206" t="s">
        <v>122</v>
      </c>
      <c r="AT83" s="206" t="s">
        <v>117</v>
      </c>
      <c r="AU83" s="206" t="s">
        <v>81</v>
      </c>
      <c r="AY83" s="19" t="s">
        <v>116</v>
      </c>
      <c r="BE83" s="207">
        <f>IF(N83="základní",J83,0)</f>
        <v>0</v>
      </c>
      <c r="BF83" s="207">
        <f>IF(N83="snížená",J83,0)</f>
        <v>0</v>
      </c>
      <c r="BG83" s="207">
        <f>IF(N83="zákl. přenesená",J83,0)</f>
        <v>0</v>
      </c>
      <c r="BH83" s="207">
        <f>IF(N83="sníž. přenesená",J83,0)</f>
        <v>0</v>
      </c>
      <c r="BI83" s="207">
        <f>IF(N83="nulová",J83,0)</f>
        <v>0</v>
      </c>
      <c r="BJ83" s="19" t="s">
        <v>81</v>
      </c>
      <c r="BK83" s="207">
        <f>ROUND(I83*H83,2)</f>
        <v>0</v>
      </c>
      <c r="BL83" s="19" t="s">
        <v>122</v>
      </c>
      <c r="BM83" s="206" t="s">
        <v>129</v>
      </c>
    </row>
    <row r="84" s="2" customFormat="1">
      <c r="A84" s="40"/>
      <c r="B84" s="41"/>
      <c r="C84" s="42"/>
      <c r="D84" s="208" t="s">
        <v>124</v>
      </c>
      <c r="E84" s="42"/>
      <c r="F84" s="209" t="s">
        <v>130</v>
      </c>
      <c r="G84" s="42"/>
      <c r="H84" s="42"/>
      <c r="I84" s="210"/>
      <c r="J84" s="42"/>
      <c r="K84" s="42"/>
      <c r="L84" s="46"/>
      <c r="M84" s="211"/>
      <c r="N84" s="212"/>
      <c r="O84" s="86"/>
      <c r="P84" s="86"/>
      <c r="Q84" s="86"/>
      <c r="R84" s="86"/>
      <c r="S84" s="86"/>
      <c r="T84" s="87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124</v>
      </c>
      <c r="AU84" s="19" t="s">
        <v>81</v>
      </c>
    </row>
    <row r="85" s="12" customFormat="1">
      <c r="A85" s="12"/>
      <c r="B85" s="213"/>
      <c r="C85" s="214"/>
      <c r="D85" s="215" t="s">
        <v>131</v>
      </c>
      <c r="E85" s="216" t="s">
        <v>19</v>
      </c>
      <c r="F85" s="217" t="s">
        <v>132</v>
      </c>
      <c r="G85" s="214"/>
      <c r="H85" s="216" t="s">
        <v>19</v>
      </c>
      <c r="I85" s="218"/>
      <c r="J85" s="214"/>
      <c r="K85" s="214"/>
      <c r="L85" s="219"/>
      <c r="M85" s="220"/>
      <c r="N85" s="221"/>
      <c r="O85" s="221"/>
      <c r="P85" s="221"/>
      <c r="Q85" s="221"/>
      <c r="R85" s="221"/>
      <c r="S85" s="221"/>
      <c r="T85" s="22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T85" s="223" t="s">
        <v>131</v>
      </c>
      <c r="AU85" s="223" t="s">
        <v>81</v>
      </c>
      <c r="AV85" s="12" t="s">
        <v>81</v>
      </c>
      <c r="AW85" s="12" t="s">
        <v>35</v>
      </c>
      <c r="AX85" s="12" t="s">
        <v>76</v>
      </c>
      <c r="AY85" s="223" t="s">
        <v>116</v>
      </c>
    </row>
    <row r="86" s="13" customFormat="1">
      <c r="A86" s="13"/>
      <c r="B86" s="224"/>
      <c r="C86" s="225"/>
      <c r="D86" s="215" t="s">
        <v>131</v>
      </c>
      <c r="E86" s="226" t="s">
        <v>19</v>
      </c>
      <c r="F86" s="227" t="s">
        <v>133</v>
      </c>
      <c r="G86" s="225"/>
      <c r="H86" s="228">
        <v>3158</v>
      </c>
      <c r="I86" s="229"/>
      <c r="J86" s="225"/>
      <c r="K86" s="225"/>
      <c r="L86" s="230"/>
      <c r="M86" s="231"/>
      <c r="N86" s="232"/>
      <c r="O86" s="232"/>
      <c r="P86" s="232"/>
      <c r="Q86" s="232"/>
      <c r="R86" s="232"/>
      <c r="S86" s="232"/>
      <c r="T86" s="23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T86" s="234" t="s">
        <v>131</v>
      </c>
      <c r="AU86" s="234" t="s">
        <v>81</v>
      </c>
      <c r="AV86" s="13" t="s">
        <v>86</v>
      </c>
      <c r="AW86" s="13" t="s">
        <v>35</v>
      </c>
      <c r="AX86" s="13" t="s">
        <v>76</v>
      </c>
      <c r="AY86" s="234" t="s">
        <v>116</v>
      </c>
    </row>
    <row r="87" s="14" customFormat="1">
      <c r="A87" s="14"/>
      <c r="B87" s="235"/>
      <c r="C87" s="236"/>
      <c r="D87" s="215" t="s">
        <v>131</v>
      </c>
      <c r="E87" s="237" t="s">
        <v>19</v>
      </c>
      <c r="F87" s="238" t="s">
        <v>134</v>
      </c>
      <c r="G87" s="236"/>
      <c r="H87" s="239">
        <v>3158</v>
      </c>
      <c r="I87" s="240"/>
      <c r="J87" s="236"/>
      <c r="K87" s="236"/>
      <c r="L87" s="241"/>
      <c r="M87" s="242"/>
      <c r="N87" s="243"/>
      <c r="O87" s="243"/>
      <c r="P87" s="243"/>
      <c r="Q87" s="243"/>
      <c r="R87" s="243"/>
      <c r="S87" s="243"/>
      <c r="T87" s="24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T87" s="245" t="s">
        <v>131</v>
      </c>
      <c r="AU87" s="245" t="s">
        <v>81</v>
      </c>
      <c r="AV87" s="14" t="s">
        <v>122</v>
      </c>
      <c r="AW87" s="14" t="s">
        <v>35</v>
      </c>
      <c r="AX87" s="14" t="s">
        <v>81</v>
      </c>
      <c r="AY87" s="245" t="s">
        <v>116</v>
      </c>
    </row>
    <row r="88" s="2" customFormat="1" ht="16.5" customHeight="1">
      <c r="A88" s="40"/>
      <c r="B88" s="41"/>
      <c r="C88" s="195" t="s">
        <v>135</v>
      </c>
      <c r="D88" s="195" t="s">
        <v>117</v>
      </c>
      <c r="E88" s="196" t="s">
        <v>136</v>
      </c>
      <c r="F88" s="197" t="s">
        <v>137</v>
      </c>
      <c r="G88" s="198" t="s">
        <v>128</v>
      </c>
      <c r="H88" s="199">
        <v>197</v>
      </c>
      <c r="I88" s="200"/>
      <c r="J88" s="201">
        <f>ROUND(I88*H88,2)</f>
        <v>0</v>
      </c>
      <c r="K88" s="197" t="s">
        <v>121</v>
      </c>
      <c r="L88" s="46"/>
      <c r="M88" s="202" t="s">
        <v>19</v>
      </c>
      <c r="N88" s="203" t="s">
        <v>47</v>
      </c>
      <c r="O88" s="86"/>
      <c r="P88" s="204">
        <f>O88*H88</f>
        <v>0</v>
      </c>
      <c r="Q88" s="204">
        <v>0</v>
      </c>
      <c r="R88" s="204">
        <f>Q88*H88</f>
        <v>0</v>
      </c>
      <c r="S88" s="204">
        <v>0.32000000000000001</v>
      </c>
      <c r="T88" s="205">
        <f>S88*H88</f>
        <v>63.039999999999999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06" t="s">
        <v>122</v>
      </c>
      <c r="AT88" s="206" t="s">
        <v>117</v>
      </c>
      <c r="AU88" s="206" t="s">
        <v>81</v>
      </c>
      <c r="AY88" s="19" t="s">
        <v>116</v>
      </c>
      <c r="BE88" s="207">
        <f>IF(N88="základní",J88,0)</f>
        <v>0</v>
      </c>
      <c r="BF88" s="207">
        <f>IF(N88="snížená",J88,0)</f>
        <v>0</v>
      </c>
      <c r="BG88" s="207">
        <f>IF(N88="zákl. přenesená",J88,0)</f>
        <v>0</v>
      </c>
      <c r="BH88" s="207">
        <f>IF(N88="sníž. přenesená",J88,0)</f>
        <v>0</v>
      </c>
      <c r="BI88" s="207">
        <f>IF(N88="nulová",J88,0)</f>
        <v>0</v>
      </c>
      <c r="BJ88" s="19" t="s">
        <v>81</v>
      </c>
      <c r="BK88" s="207">
        <f>ROUND(I88*H88,2)</f>
        <v>0</v>
      </c>
      <c r="BL88" s="19" t="s">
        <v>122</v>
      </c>
      <c r="BM88" s="206" t="s">
        <v>138</v>
      </c>
    </row>
    <row r="89" s="2" customFormat="1">
      <c r="A89" s="40"/>
      <c r="B89" s="41"/>
      <c r="C89" s="42"/>
      <c r="D89" s="208" t="s">
        <v>124</v>
      </c>
      <c r="E89" s="42"/>
      <c r="F89" s="209" t="s">
        <v>139</v>
      </c>
      <c r="G89" s="42"/>
      <c r="H89" s="42"/>
      <c r="I89" s="210"/>
      <c r="J89" s="42"/>
      <c r="K89" s="42"/>
      <c r="L89" s="46"/>
      <c r="M89" s="211"/>
      <c r="N89" s="212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124</v>
      </c>
      <c r="AU89" s="19" t="s">
        <v>81</v>
      </c>
    </row>
    <row r="90" s="2" customFormat="1">
      <c r="A90" s="40"/>
      <c r="B90" s="41"/>
      <c r="C90" s="42"/>
      <c r="D90" s="215" t="s">
        <v>140</v>
      </c>
      <c r="E90" s="42"/>
      <c r="F90" s="246" t="s">
        <v>141</v>
      </c>
      <c r="G90" s="42"/>
      <c r="H90" s="42"/>
      <c r="I90" s="210"/>
      <c r="J90" s="42"/>
      <c r="K90" s="42"/>
      <c r="L90" s="46"/>
      <c r="M90" s="211"/>
      <c r="N90" s="212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140</v>
      </c>
      <c r="AU90" s="19" t="s">
        <v>81</v>
      </c>
    </row>
    <row r="91" s="12" customFormat="1">
      <c r="A91" s="12"/>
      <c r="B91" s="213"/>
      <c r="C91" s="214"/>
      <c r="D91" s="215" t="s">
        <v>131</v>
      </c>
      <c r="E91" s="216" t="s">
        <v>19</v>
      </c>
      <c r="F91" s="217" t="s">
        <v>142</v>
      </c>
      <c r="G91" s="214"/>
      <c r="H91" s="216" t="s">
        <v>19</v>
      </c>
      <c r="I91" s="218"/>
      <c r="J91" s="214"/>
      <c r="K91" s="214"/>
      <c r="L91" s="219"/>
      <c r="M91" s="220"/>
      <c r="N91" s="221"/>
      <c r="O91" s="221"/>
      <c r="P91" s="221"/>
      <c r="Q91" s="221"/>
      <c r="R91" s="221"/>
      <c r="S91" s="221"/>
      <c r="T91" s="22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T91" s="223" t="s">
        <v>131</v>
      </c>
      <c r="AU91" s="223" t="s">
        <v>81</v>
      </c>
      <c r="AV91" s="12" t="s">
        <v>81</v>
      </c>
      <c r="AW91" s="12" t="s">
        <v>35</v>
      </c>
      <c r="AX91" s="12" t="s">
        <v>76</v>
      </c>
      <c r="AY91" s="223" t="s">
        <v>116</v>
      </c>
    </row>
    <row r="92" s="13" customFormat="1">
      <c r="A92" s="13"/>
      <c r="B92" s="224"/>
      <c r="C92" s="225"/>
      <c r="D92" s="215" t="s">
        <v>131</v>
      </c>
      <c r="E92" s="226" t="s">
        <v>19</v>
      </c>
      <c r="F92" s="227" t="s">
        <v>143</v>
      </c>
      <c r="G92" s="225"/>
      <c r="H92" s="228">
        <v>197</v>
      </c>
      <c r="I92" s="229"/>
      <c r="J92" s="225"/>
      <c r="K92" s="225"/>
      <c r="L92" s="230"/>
      <c r="M92" s="231"/>
      <c r="N92" s="232"/>
      <c r="O92" s="232"/>
      <c r="P92" s="232"/>
      <c r="Q92" s="232"/>
      <c r="R92" s="232"/>
      <c r="S92" s="232"/>
      <c r="T92" s="23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4" t="s">
        <v>131</v>
      </c>
      <c r="AU92" s="234" t="s">
        <v>81</v>
      </c>
      <c r="AV92" s="13" t="s">
        <v>86</v>
      </c>
      <c r="AW92" s="13" t="s">
        <v>35</v>
      </c>
      <c r="AX92" s="13" t="s">
        <v>76</v>
      </c>
      <c r="AY92" s="234" t="s">
        <v>116</v>
      </c>
    </row>
    <row r="93" s="14" customFormat="1">
      <c r="A93" s="14"/>
      <c r="B93" s="235"/>
      <c r="C93" s="236"/>
      <c r="D93" s="215" t="s">
        <v>131</v>
      </c>
      <c r="E93" s="237" t="s">
        <v>19</v>
      </c>
      <c r="F93" s="238" t="s">
        <v>134</v>
      </c>
      <c r="G93" s="236"/>
      <c r="H93" s="239">
        <v>197</v>
      </c>
      <c r="I93" s="240"/>
      <c r="J93" s="236"/>
      <c r="K93" s="236"/>
      <c r="L93" s="241"/>
      <c r="M93" s="242"/>
      <c r="N93" s="243"/>
      <c r="O93" s="243"/>
      <c r="P93" s="243"/>
      <c r="Q93" s="243"/>
      <c r="R93" s="243"/>
      <c r="S93" s="243"/>
      <c r="T93" s="24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5" t="s">
        <v>131</v>
      </c>
      <c r="AU93" s="245" t="s">
        <v>81</v>
      </c>
      <c r="AV93" s="14" t="s">
        <v>122</v>
      </c>
      <c r="AW93" s="14" t="s">
        <v>35</v>
      </c>
      <c r="AX93" s="14" t="s">
        <v>81</v>
      </c>
      <c r="AY93" s="245" t="s">
        <v>116</v>
      </c>
    </row>
    <row r="94" s="2" customFormat="1" ht="16.5" customHeight="1">
      <c r="A94" s="40"/>
      <c r="B94" s="41"/>
      <c r="C94" s="195" t="s">
        <v>122</v>
      </c>
      <c r="D94" s="195" t="s">
        <v>117</v>
      </c>
      <c r="E94" s="196" t="s">
        <v>144</v>
      </c>
      <c r="F94" s="197" t="s">
        <v>145</v>
      </c>
      <c r="G94" s="198" t="s">
        <v>128</v>
      </c>
      <c r="H94" s="199">
        <v>505</v>
      </c>
      <c r="I94" s="200"/>
      <c r="J94" s="201">
        <f>ROUND(I94*H94,2)</f>
        <v>0</v>
      </c>
      <c r="K94" s="197" t="s">
        <v>121</v>
      </c>
      <c r="L94" s="46"/>
      <c r="M94" s="202" t="s">
        <v>19</v>
      </c>
      <c r="N94" s="203" t="s">
        <v>47</v>
      </c>
      <c r="O94" s="86"/>
      <c r="P94" s="204">
        <f>O94*H94</f>
        <v>0</v>
      </c>
      <c r="Q94" s="204">
        <v>0</v>
      </c>
      <c r="R94" s="204">
        <f>Q94*H94</f>
        <v>0</v>
      </c>
      <c r="S94" s="204">
        <v>0.22</v>
      </c>
      <c r="T94" s="205">
        <f>S94*H94</f>
        <v>111.09999999999999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06" t="s">
        <v>122</v>
      </c>
      <c r="AT94" s="206" t="s">
        <v>117</v>
      </c>
      <c r="AU94" s="206" t="s">
        <v>81</v>
      </c>
      <c r="AY94" s="19" t="s">
        <v>116</v>
      </c>
      <c r="BE94" s="207">
        <f>IF(N94="základní",J94,0)</f>
        <v>0</v>
      </c>
      <c r="BF94" s="207">
        <f>IF(N94="snížená",J94,0)</f>
        <v>0</v>
      </c>
      <c r="BG94" s="207">
        <f>IF(N94="zákl. přenesená",J94,0)</f>
        <v>0</v>
      </c>
      <c r="BH94" s="207">
        <f>IF(N94="sníž. přenesená",J94,0)</f>
        <v>0</v>
      </c>
      <c r="BI94" s="207">
        <f>IF(N94="nulová",J94,0)</f>
        <v>0</v>
      </c>
      <c r="BJ94" s="19" t="s">
        <v>81</v>
      </c>
      <c r="BK94" s="207">
        <f>ROUND(I94*H94,2)</f>
        <v>0</v>
      </c>
      <c r="BL94" s="19" t="s">
        <v>122</v>
      </c>
      <c r="BM94" s="206" t="s">
        <v>146</v>
      </c>
    </row>
    <row r="95" s="2" customFormat="1">
      <c r="A95" s="40"/>
      <c r="B95" s="41"/>
      <c r="C95" s="42"/>
      <c r="D95" s="208" t="s">
        <v>124</v>
      </c>
      <c r="E95" s="42"/>
      <c r="F95" s="209" t="s">
        <v>147</v>
      </c>
      <c r="G95" s="42"/>
      <c r="H95" s="42"/>
      <c r="I95" s="210"/>
      <c r="J95" s="42"/>
      <c r="K95" s="42"/>
      <c r="L95" s="46"/>
      <c r="M95" s="211"/>
      <c r="N95" s="212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124</v>
      </c>
      <c r="AU95" s="19" t="s">
        <v>81</v>
      </c>
    </row>
    <row r="96" s="12" customFormat="1">
      <c r="A96" s="12"/>
      <c r="B96" s="213"/>
      <c r="C96" s="214"/>
      <c r="D96" s="215" t="s">
        <v>131</v>
      </c>
      <c r="E96" s="216" t="s">
        <v>19</v>
      </c>
      <c r="F96" s="217" t="s">
        <v>148</v>
      </c>
      <c r="G96" s="214"/>
      <c r="H96" s="216" t="s">
        <v>19</v>
      </c>
      <c r="I96" s="218"/>
      <c r="J96" s="214"/>
      <c r="K96" s="214"/>
      <c r="L96" s="219"/>
      <c r="M96" s="220"/>
      <c r="N96" s="221"/>
      <c r="O96" s="221"/>
      <c r="P96" s="221"/>
      <c r="Q96" s="221"/>
      <c r="R96" s="221"/>
      <c r="S96" s="221"/>
      <c r="T96" s="22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T96" s="223" t="s">
        <v>131</v>
      </c>
      <c r="AU96" s="223" t="s">
        <v>81</v>
      </c>
      <c r="AV96" s="12" t="s">
        <v>81</v>
      </c>
      <c r="AW96" s="12" t="s">
        <v>35</v>
      </c>
      <c r="AX96" s="12" t="s">
        <v>76</v>
      </c>
      <c r="AY96" s="223" t="s">
        <v>116</v>
      </c>
    </row>
    <row r="97" s="13" customFormat="1">
      <c r="A97" s="13"/>
      <c r="B97" s="224"/>
      <c r="C97" s="225"/>
      <c r="D97" s="215" t="s">
        <v>131</v>
      </c>
      <c r="E97" s="226" t="s">
        <v>19</v>
      </c>
      <c r="F97" s="227" t="s">
        <v>149</v>
      </c>
      <c r="G97" s="225"/>
      <c r="H97" s="228">
        <v>505</v>
      </c>
      <c r="I97" s="229"/>
      <c r="J97" s="225"/>
      <c r="K97" s="225"/>
      <c r="L97" s="230"/>
      <c r="M97" s="231"/>
      <c r="N97" s="232"/>
      <c r="O97" s="232"/>
      <c r="P97" s="232"/>
      <c r="Q97" s="232"/>
      <c r="R97" s="232"/>
      <c r="S97" s="232"/>
      <c r="T97" s="23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4" t="s">
        <v>131</v>
      </c>
      <c r="AU97" s="234" t="s">
        <v>81</v>
      </c>
      <c r="AV97" s="13" t="s">
        <v>86</v>
      </c>
      <c r="AW97" s="13" t="s">
        <v>35</v>
      </c>
      <c r="AX97" s="13" t="s">
        <v>76</v>
      </c>
      <c r="AY97" s="234" t="s">
        <v>116</v>
      </c>
    </row>
    <row r="98" s="14" customFormat="1">
      <c r="A98" s="14"/>
      <c r="B98" s="235"/>
      <c r="C98" s="236"/>
      <c r="D98" s="215" t="s">
        <v>131</v>
      </c>
      <c r="E98" s="237" t="s">
        <v>19</v>
      </c>
      <c r="F98" s="238" t="s">
        <v>134</v>
      </c>
      <c r="G98" s="236"/>
      <c r="H98" s="239">
        <v>505</v>
      </c>
      <c r="I98" s="240"/>
      <c r="J98" s="236"/>
      <c r="K98" s="236"/>
      <c r="L98" s="241"/>
      <c r="M98" s="242"/>
      <c r="N98" s="243"/>
      <c r="O98" s="243"/>
      <c r="P98" s="243"/>
      <c r="Q98" s="243"/>
      <c r="R98" s="243"/>
      <c r="S98" s="243"/>
      <c r="T98" s="24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5" t="s">
        <v>131</v>
      </c>
      <c r="AU98" s="245" t="s">
        <v>81</v>
      </c>
      <c r="AV98" s="14" t="s">
        <v>122</v>
      </c>
      <c r="AW98" s="14" t="s">
        <v>35</v>
      </c>
      <c r="AX98" s="14" t="s">
        <v>81</v>
      </c>
      <c r="AY98" s="245" t="s">
        <v>116</v>
      </c>
    </row>
    <row r="99" s="2" customFormat="1" ht="16.5" customHeight="1">
      <c r="A99" s="40"/>
      <c r="B99" s="41"/>
      <c r="C99" s="195" t="s">
        <v>150</v>
      </c>
      <c r="D99" s="195" t="s">
        <v>117</v>
      </c>
      <c r="E99" s="196" t="s">
        <v>151</v>
      </c>
      <c r="F99" s="197" t="s">
        <v>152</v>
      </c>
      <c r="G99" s="198" t="s">
        <v>128</v>
      </c>
      <c r="H99" s="199">
        <v>2</v>
      </c>
      <c r="I99" s="200"/>
      <c r="J99" s="201">
        <f>ROUND(I99*H99,2)</f>
        <v>0</v>
      </c>
      <c r="K99" s="197" t="s">
        <v>121</v>
      </c>
      <c r="L99" s="46"/>
      <c r="M99" s="202" t="s">
        <v>19</v>
      </c>
      <c r="N99" s="203" t="s">
        <v>47</v>
      </c>
      <c r="O99" s="86"/>
      <c r="P99" s="204">
        <f>O99*H99</f>
        <v>0</v>
      </c>
      <c r="Q99" s="204">
        <v>0</v>
      </c>
      <c r="R99" s="204">
        <f>Q99*H99</f>
        <v>0</v>
      </c>
      <c r="S99" s="204">
        <v>0.625</v>
      </c>
      <c r="T99" s="205">
        <f>S99*H99</f>
        <v>1.25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06" t="s">
        <v>122</v>
      </c>
      <c r="AT99" s="206" t="s">
        <v>117</v>
      </c>
      <c r="AU99" s="206" t="s">
        <v>81</v>
      </c>
      <c r="AY99" s="19" t="s">
        <v>116</v>
      </c>
      <c r="BE99" s="207">
        <f>IF(N99="základní",J99,0)</f>
        <v>0</v>
      </c>
      <c r="BF99" s="207">
        <f>IF(N99="snížená",J99,0)</f>
        <v>0</v>
      </c>
      <c r="BG99" s="207">
        <f>IF(N99="zákl. přenesená",J99,0)</f>
        <v>0</v>
      </c>
      <c r="BH99" s="207">
        <f>IF(N99="sníž. přenesená",J99,0)</f>
        <v>0</v>
      </c>
      <c r="BI99" s="207">
        <f>IF(N99="nulová",J99,0)</f>
        <v>0</v>
      </c>
      <c r="BJ99" s="19" t="s">
        <v>81</v>
      </c>
      <c r="BK99" s="207">
        <f>ROUND(I99*H99,2)</f>
        <v>0</v>
      </c>
      <c r="BL99" s="19" t="s">
        <v>122</v>
      </c>
      <c r="BM99" s="206" t="s">
        <v>153</v>
      </c>
    </row>
    <row r="100" s="2" customFormat="1">
      <c r="A100" s="40"/>
      <c r="B100" s="41"/>
      <c r="C100" s="42"/>
      <c r="D100" s="208" t="s">
        <v>124</v>
      </c>
      <c r="E100" s="42"/>
      <c r="F100" s="209" t="s">
        <v>154</v>
      </c>
      <c r="G100" s="42"/>
      <c r="H100" s="42"/>
      <c r="I100" s="210"/>
      <c r="J100" s="42"/>
      <c r="K100" s="42"/>
      <c r="L100" s="46"/>
      <c r="M100" s="211"/>
      <c r="N100" s="212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124</v>
      </c>
      <c r="AU100" s="19" t="s">
        <v>81</v>
      </c>
    </row>
    <row r="101" s="12" customFormat="1">
      <c r="A101" s="12"/>
      <c r="B101" s="213"/>
      <c r="C101" s="214"/>
      <c r="D101" s="215" t="s">
        <v>131</v>
      </c>
      <c r="E101" s="216" t="s">
        <v>19</v>
      </c>
      <c r="F101" s="217" t="s">
        <v>155</v>
      </c>
      <c r="G101" s="214"/>
      <c r="H101" s="216" t="s">
        <v>19</v>
      </c>
      <c r="I101" s="218"/>
      <c r="J101" s="214"/>
      <c r="K101" s="214"/>
      <c r="L101" s="219"/>
      <c r="M101" s="220"/>
      <c r="N101" s="221"/>
      <c r="O101" s="221"/>
      <c r="P101" s="221"/>
      <c r="Q101" s="221"/>
      <c r="R101" s="221"/>
      <c r="S101" s="221"/>
      <c r="T101" s="22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T101" s="223" t="s">
        <v>131</v>
      </c>
      <c r="AU101" s="223" t="s">
        <v>81</v>
      </c>
      <c r="AV101" s="12" t="s">
        <v>81</v>
      </c>
      <c r="AW101" s="12" t="s">
        <v>35</v>
      </c>
      <c r="AX101" s="12" t="s">
        <v>76</v>
      </c>
      <c r="AY101" s="223" t="s">
        <v>116</v>
      </c>
    </row>
    <row r="102" s="13" customFormat="1">
      <c r="A102" s="13"/>
      <c r="B102" s="224"/>
      <c r="C102" s="225"/>
      <c r="D102" s="215" t="s">
        <v>131</v>
      </c>
      <c r="E102" s="226" t="s">
        <v>19</v>
      </c>
      <c r="F102" s="227" t="s">
        <v>156</v>
      </c>
      <c r="G102" s="225"/>
      <c r="H102" s="228">
        <v>2</v>
      </c>
      <c r="I102" s="229"/>
      <c r="J102" s="225"/>
      <c r="K102" s="225"/>
      <c r="L102" s="230"/>
      <c r="M102" s="231"/>
      <c r="N102" s="232"/>
      <c r="O102" s="232"/>
      <c r="P102" s="232"/>
      <c r="Q102" s="232"/>
      <c r="R102" s="232"/>
      <c r="S102" s="232"/>
      <c r="T102" s="23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4" t="s">
        <v>131</v>
      </c>
      <c r="AU102" s="234" t="s">
        <v>81</v>
      </c>
      <c r="AV102" s="13" t="s">
        <v>86</v>
      </c>
      <c r="AW102" s="13" t="s">
        <v>35</v>
      </c>
      <c r="AX102" s="13" t="s">
        <v>76</v>
      </c>
      <c r="AY102" s="234" t="s">
        <v>116</v>
      </c>
    </row>
    <row r="103" s="14" customFormat="1">
      <c r="A103" s="14"/>
      <c r="B103" s="235"/>
      <c r="C103" s="236"/>
      <c r="D103" s="215" t="s">
        <v>131</v>
      </c>
      <c r="E103" s="237" t="s">
        <v>19</v>
      </c>
      <c r="F103" s="238" t="s">
        <v>134</v>
      </c>
      <c r="G103" s="236"/>
      <c r="H103" s="239">
        <v>2</v>
      </c>
      <c r="I103" s="240"/>
      <c r="J103" s="236"/>
      <c r="K103" s="236"/>
      <c r="L103" s="241"/>
      <c r="M103" s="242"/>
      <c r="N103" s="243"/>
      <c r="O103" s="243"/>
      <c r="P103" s="243"/>
      <c r="Q103" s="243"/>
      <c r="R103" s="243"/>
      <c r="S103" s="243"/>
      <c r="T103" s="24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5" t="s">
        <v>131</v>
      </c>
      <c r="AU103" s="245" t="s">
        <v>81</v>
      </c>
      <c r="AV103" s="14" t="s">
        <v>122</v>
      </c>
      <c r="AW103" s="14" t="s">
        <v>35</v>
      </c>
      <c r="AX103" s="14" t="s">
        <v>81</v>
      </c>
      <c r="AY103" s="245" t="s">
        <v>116</v>
      </c>
    </row>
    <row r="104" s="2" customFormat="1" ht="16.5" customHeight="1">
      <c r="A104" s="40"/>
      <c r="B104" s="41"/>
      <c r="C104" s="195" t="s">
        <v>157</v>
      </c>
      <c r="D104" s="195" t="s">
        <v>117</v>
      </c>
      <c r="E104" s="196" t="s">
        <v>158</v>
      </c>
      <c r="F104" s="197" t="s">
        <v>159</v>
      </c>
      <c r="G104" s="198" t="s">
        <v>128</v>
      </c>
      <c r="H104" s="199">
        <v>3355</v>
      </c>
      <c r="I104" s="200"/>
      <c r="J104" s="201">
        <f>ROUND(I104*H104,2)</f>
        <v>0</v>
      </c>
      <c r="K104" s="197" t="s">
        <v>121</v>
      </c>
      <c r="L104" s="46"/>
      <c r="M104" s="202" t="s">
        <v>19</v>
      </c>
      <c r="N104" s="203" t="s">
        <v>47</v>
      </c>
      <c r="O104" s="86"/>
      <c r="P104" s="204">
        <f>O104*H104</f>
        <v>0</v>
      </c>
      <c r="Q104" s="204">
        <v>0</v>
      </c>
      <c r="R104" s="204">
        <f>Q104*H104</f>
        <v>0</v>
      </c>
      <c r="S104" s="204">
        <v>0.44</v>
      </c>
      <c r="T104" s="205">
        <f>S104*H104</f>
        <v>1476.2000000000001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06" t="s">
        <v>122</v>
      </c>
      <c r="AT104" s="206" t="s">
        <v>117</v>
      </c>
      <c r="AU104" s="206" t="s">
        <v>81</v>
      </c>
      <c r="AY104" s="19" t="s">
        <v>116</v>
      </c>
      <c r="BE104" s="207">
        <f>IF(N104="základní",J104,0)</f>
        <v>0</v>
      </c>
      <c r="BF104" s="207">
        <f>IF(N104="snížená",J104,0)</f>
        <v>0</v>
      </c>
      <c r="BG104" s="207">
        <f>IF(N104="zákl. přenesená",J104,0)</f>
        <v>0</v>
      </c>
      <c r="BH104" s="207">
        <f>IF(N104="sníž. přenesená",J104,0)</f>
        <v>0</v>
      </c>
      <c r="BI104" s="207">
        <f>IF(N104="nulová",J104,0)</f>
        <v>0</v>
      </c>
      <c r="BJ104" s="19" t="s">
        <v>81</v>
      </c>
      <c r="BK104" s="207">
        <f>ROUND(I104*H104,2)</f>
        <v>0</v>
      </c>
      <c r="BL104" s="19" t="s">
        <v>122</v>
      </c>
      <c r="BM104" s="206" t="s">
        <v>160</v>
      </c>
    </row>
    <row r="105" s="2" customFormat="1">
      <c r="A105" s="40"/>
      <c r="B105" s="41"/>
      <c r="C105" s="42"/>
      <c r="D105" s="208" t="s">
        <v>124</v>
      </c>
      <c r="E105" s="42"/>
      <c r="F105" s="209" t="s">
        <v>161</v>
      </c>
      <c r="G105" s="42"/>
      <c r="H105" s="42"/>
      <c r="I105" s="210"/>
      <c r="J105" s="42"/>
      <c r="K105" s="42"/>
      <c r="L105" s="46"/>
      <c r="M105" s="211"/>
      <c r="N105" s="212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124</v>
      </c>
      <c r="AU105" s="19" t="s">
        <v>81</v>
      </c>
    </row>
    <row r="106" s="12" customFormat="1">
      <c r="A106" s="12"/>
      <c r="B106" s="213"/>
      <c r="C106" s="214"/>
      <c r="D106" s="215" t="s">
        <v>131</v>
      </c>
      <c r="E106" s="216" t="s">
        <v>19</v>
      </c>
      <c r="F106" s="217" t="s">
        <v>162</v>
      </c>
      <c r="G106" s="214"/>
      <c r="H106" s="216" t="s">
        <v>19</v>
      </c>
      <c r="I106" s="218"/>
      <c r="J106" s="214"/>
      <c r="K106" s="214"/>
      <c r="L106" s="219"/>
      <c r="M106" s="220"/>
      <c r="N106" s="221"/>
      <c r="O106" s="221"/>
      <c r="P106" s="221"/>
      <c r="Q106" s="221"/>
      <c r="R106" s="221"/>
      <c r="S106" s="221"/>
      <c r="T106" s="22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T106" s="223" t="s">
        <v>131</v>
      </c>
      <c r="AU106" s="223" t="s">
        <v>81</v>
      </c>
      <c r="AV106" s="12" t="s">
        <v>81</v>
      </c>
      <c r="AW106" s="12" t="s">
        <v>35</v>
      </c>
      <c r="AX106" s="12" t="s">
        <v>76</v>
      </c>
      <c r="AY106" s="223" t="s">
        <v>116</v>
      </c>
    </row>
    <row r="107" s="13" customFormat="1">
      <c r="A107" s="13"/>
      <c r="B107" s="224"/>
      <c r="C107" s="225"/>
      <c r="D107" s="215" t="s">
        <v>131</v>
      </c>
      <c r="E107" s="226" t="s">
        <v>19</v>
      </c>
      <c r="F107" s="227" t="s">
        <v>163</v>
      </c>
      <c r="G107" s="225"/>
      <c r="H107" s="228">
        <v>3355</v>
      </c>
      <c r="I107" s="229"/>
      <c r="J107" s="225"/>
      <c r="K107" s="225"/>
      <c r="L107" s="230"/>
      <c r="M107" s="231"/>
      <c r="N107" s="232"/>
      <c r="O107" s="232"/>
      <c r="P107" s="232"/>
      <c r="Q107" s="232"/>
      <c r="R107" s="232"/>
      <c r="S107" s="232"/>
      <c r="T107" s="23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4" t="s">
        <v>131</v>
      </c>
      <c r="AU107" s="234" t="s">
        <v>81</v>
      </c>
      <c r="AV107" s="13" t="s">
        <v>86</v>
      </c>
      <c r="AW107" s="13" t="s">
        <v>35</v>
      </c>
      <c r="AX107" s="13" t="s">
        <v>76</v>
      </c>
      <c r="AY107" s="234" t="s">
        <v>116</v>
      </c>
    </row>
    <row r="108" s="14" customFormat="1">
      <c r="A108" s="14"/>
      <c r="B108" s="235"/>
      <c r="C108" s="236"/>
      <c r="D108" s="215" t="s">
        <v>131</v>
      </c>
      <c r="E108" s="237" t="s">
        <v>19</v>
      </c>
      <c r="F108" s="238" t="s">
        <v>134</v>
      </c>
      <c r="G108" s="236"/>
      <c r="H108" s="239">
        <v>3355</v>
      </c>
      <c r="I108" s="240"/>
      <c r="J108" s="236"/>
      <c r="K108" s="236"/>
      <c r="L108" s="241"/>
      <c r="M108" s="242"/>
      <c r="N108" s="243"/>
      <c r="O108" s="243"/>
      <c r="P108" s="243"/>
      <c r="Q108" s="243"/>
      <c r="R108" s="243"/>
      <c r="S108" s="243"/>
      <c r="T108" s="24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5" t="s">
        <v>131</v>
      </c>
      <c r="AU108" s="245" t="s">
        <v>81</v>
      </c>
      <c r="AV108" s="14" t="s">
        <v>122</v>
      </c>
      <c r="AW108" s="14" t="s">
        <v>35</v>
      </c>
      <c r="AX108" s="14" t="s">
        <v>81</v>
      </c>
      <c r="AY108" s="245" t="s">
        <v>116</v>
      </c>
    </row>
    <row r="109" s="2" customFormat="1" ht="16.5" customHeight="1">
      <c r="A109" s="40"/>
      <c r="B109" s="41"/>
      <c r="C109" s="195" t="s">
        <v>164</v>
      </c>
      <c r="D109" s="195" t="s">
        <v>117</v>
      </c>
      <c r="E109" s="196" t="s">
        <v>165</v>
      </c>
      <c r="F109" s="197" t="s">
        <v>166</v>
      </c>
      <c r="G109" s="198" t="s">
        <v>120</v>
      </c>
      <c r="H109" s="199">
        <v>1693</v>
      </c>
      <c r="I109" s="200"/>
      <c r="J109" s="201">
        <f>ROUND(I109*H109,2)</f>
        <v>0</v>
      </c>
      <c r="K109" s="197" t="s">
        <v>121</v>
      </c>
      <c r="L109" s="46"/>
      <c r="M109" s="202" t="s">
        <v>19</v>
      </c>
      <c r="N109" s="203" t="s">
        <v>47</v>
      </c>
      <c r="O109" s="86"/>
      <c r="P109" s="204">
        <f>O109*H109</f>
        <v>0</v>
      </c>
      <c r="Q109" s="204">
        <v>0</v>
      </c>
      <c r="R109" s="204">
        <f>Q109*H109</f>
        <v>0</v>
      </c>
      <c r="S109" s="204">
        <v>0.28999999999999998</v>
      </c>
      <c r="T109" s="205">
        <f>S109*H109</f>
        <v>490.96999999999997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06" t="s">
        <v>122</v>
      </c>
      <c r="AT109" s="206" t="s">
        <v>117</v>
      </c>
      <c r="AU109" s="206" t="s">
        <v>81</v>
      </c>
      <c r="AY109" s="19" t="s">
        <v>116</v>
      </c>
      <c r="BE109" s="207">
        <f>IF(N109="základní",J109,0)</f>
        <v>0</v>
      </c>
      <c r="BF109" s="207">
        <f>IF(N109="snížená",J109,0)</f>
        <v>0</v>
      </c>
      <c r="BG109" s="207">
        <f>IF(N109="zákl. přenesená",J109,0)</f>
        <v>0</v>
      </c>
      <c r="BH109" s="207">
        <f>IF(N109="sníž. přenesená",J109,0)</f>
        <v>0</v>
      </c>
      <c r="BI109" s="207">
        <f>IF(N109="nulová",J109,0)</f>
        <v>0</v>
      </c>
      <c r="BJ109" s="19" t="s">
        <v>81</v>
      </c>
      <c r="BK109" s="207">
        <f>ROUND(I109*H109,2)</f>
        <v>0</v>
      </c>
      <c r="BL109" s="19" t="s">
        <v>122</v>
      </c>
      <c r="BM109" s="206" t="s">
        <v>167</v>
      </c>
    </row>
    <row r="110" s="2" customFormat="1">
      <c r="A110" s="40"/>
      <c r="B110" s="41"/>
      <c r="C110" s="42"/>
      <c r="D110" s="208" t="s">
        <v>124</v>
      </c>
      <c r="E110" s="42"/>
      <c r="F110" s="209" t="s">
        <v>168</v>
      </c>
      <c r="G110" s="42"/>
      <c r="H110" s="42"/>
      <c r="I110" s="210"/>
      <c r="J110" s="42"/>
      <c r="K110" s="42"/>
      <c r="L110" s="46"/>
      <c r="M110" s="211"/>
      <c r="N110" s="212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124</v>
      </c>
      <c r="AU110" s="19" t="s">
        <v>81</v>
      </c>
    </row>
    <row r="111" s="2" customFormat="1">
      <c r="A111" s="40"/>
      <c r="B111" s="41"/>
      <c r="C111" s="42"/>
      <c r="D111" s="215" t="s">
        <v>140</v>
      </c>
      <c r="E111" s="42"/>
      <c r="F111" s="246" t="s">
        <v>169</v>
      </c>
      <c r="G111" s="42"/>
      <c r="H111" s="42"/>
      <c r="I111" s="210"/>
      <c r="J111" s="42"/>
      <c r="K111" s="42"/>
      <c r="L111" s="46"/>
      <c r="M111" s="211"/>
      <c r="N111" s="212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140</v>
      </c>
      <c r="AU111" s="19" t="s">
        <v>81</v>
      </c>
    </row>
    <row r="112" s="12" customFormat="1">
      <c r="A112" s="12"/>
      <c r="B112" s="213"/>
      <c r="C112" s="214"/>
      <c r="D112" s="215" t="s">
        <v>131</v>
      </c>
      <c r="E112" s="216" t="s">
        <v>19</v>
      </c>
      <c r="F112" s="217" t="s">
        <v>170</v>
      </c>
      <c r="G112" s="214"/>
      <c r="H112" s="216" t="s">
        <v>19</v>
      </c>
      <c r="I112" s="218"/>
      <c r="J112" s="214"/>
      <c r="K112" s="214"/>
      <c r="L112" s="219"/>
      <c r="M112" s="220"/>
      <c r="N112" s="221"/>
      <c r="O112" s="221"/>
      <c r="P112" s="221"/>
      <c r="Q112" s="221"/>
      <c r="R112" s="221"/>
      <c r="S112" s="221"/>
      <c r="T112" s="22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T112" s="223" t="s">
        <v>131</v>
      </c>
      <c r="AU112" s="223" t="s">
        <v>81</v>
      </c>
      <c r="AV112" s="12" t="s">
        <v>81</v>
      </c>
      <c r="AW112" s="12" t="s">
        <v>35</v>
      </c>
      <c r="AX112" s="12" t="s">
        <v>76</v>
      </c>
      <c r="AY112" s="223" t="s">
        <v>116</v>
      </c>
    </row>
    <row r="113" s="13" customFormat="1">
      <c r="A113" s="13"/>
      <c r="B113" s="224"/>
      <c r="C113" s="225"/>
      <c r="D113" s="215" t="s">
        <v>131</v>
      </c>
      <c r="E113" s="226" t="s">
        <v>19</v>
      </c>
      <c r="F113" s="227" t="s">
        <v>171</v>
      </c>
      <c r="G113" s="225"/>
      <c r="H113" s="228">
        <v>1693</v>
      </c>
      <c r="I113" s="229"/>
      <c r="J113" s="225"/>
      <c r="K113" s="225"/>
      <c r="L113" s="230"/>
      <c r="M113" s="231"/>
      <c r="N113" s="232"/>
      <c r="O113" s="232"/>
      <c r="P113" s="232"/>
      <c r="Q113" s="232"/>
      <c r="R113" s="232"/>
      <c r="S113" s="232"/>
      <c r="T113" s="23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4" t="s">
        <v>131</v>
      </c>
      <c r="AU113" s="234" t="s">
        <v>81</v>
      </c>
      <c r="AV113" s="13" t="s">
        <v>86</v>
      </c>
      <c r="AW113" s="13" t="s">
        <v>35</v>
      </c>
      <c r="AX113" s="13" t="s">
        <v>76</v>
      </c>
      <c r="AY113" s="234" t="s">
        <v>116</v>
      </c>
    </row>
    <row r="114" s="14" customFormat="1">
      <c r="A114" s="14"/>
      <c r="B114" s="235"/>
      <c r="C114" s="236"/>
      <c r="D114" s="215" t="s">
        <v>131</v>
      </c>
      <c r="E114" s="237" t="s">
        <v>19</v>
      </c>
      <c r="F114" s="238" t="s">
        <v>134</v>
      </c>
      <c r="G114" s="236"/>
      <c r="H114" s="239">
        <v>1693</v>
      </c>
      <c r="I114" s="240"/>
      <c r="J114" s="236"/>
      <c r="K114" s="236"/>
      <c r="L114" s="241"/>
      <c r="M114" s="242"/>
      <c r="N114" s="243"/>
      <c r="O114" s="243"/>
      <c r="P114" s="243"/>
      <c r="Q114" s="243"/>
      <c r="R114" s="243"/>
      <c r="S114" s="243"/>
      <c r="T114" s="24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5" t="s">
        <v>131</v>
      </c>
      <c r="AU114" s="245" t="s">
        <v>81</v>
      </c>
      <c r="AV114" s="14" t="s">
        <v>122</v>
      </c>
      <c r="AW114" s="14" t="s">
        <v>35</v>
      </c>
      <c r="AX114" s="14" t="s">
        <v>81</v>
      </c>
      <c r="AY114" s="245" t="s">
        <v>116</v>
      </c>
    </row>
    <row r="115" s="2" customFormat="1" ht="16.5" customHeight="1">
      <c r="A115" s="40"/>
      <c r="B115" s="41"/>
      <c r="C115" s="195" t="s">
        <v>172</v>
      </c>
      <c r="D115" s="195" t="s">
        <v>117</v>
      </c>
      <c r="E115" s="196" t="s">
        <v>173</v>
      </c>
      <c r="F115" s="197" t="s">
        <v>174</v>
      </c>
      <c r="G115" s="198" t="s">
        <v>120</v>
      </c>
      <c r="H115" s="199">
        <v>1453</v>
      </c>
      <c r="I115" s="200"/>
      <c r="J115" s="201">
        <f>ROUND(I115*H115,2)</f>
        <v>0</v>
      </c>
      <c r="K115" s="197" t="s">
        <v>121</v>
      </c>
      <c r="L115" s="46"/>
      <c r="M115" s="202" t="s">
        <v>19</v>
      </c>
      <c r="N115" s="203" t="s">
        <v>47</v>
      </c>
      <c r="O115" s="86"/>
      <c r="P115" s="204">
        <f>O115*H115</f>
        <v>0</v>
      </c>
      <c r="Q115" s="204">
        <v>0</v>
      </c>
      <c r="R115" s="204">
        <f>Q115*H115</f>
        <v>0</v>
      </c>
      <c r="S115" s="204">
        <v>0.040000000000000001</v>
      </c>
      <c r="T115" s="205">
        <f>S115*H115</f>
        <v>58.120000000000005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06" t="s">
        <v>122</v>
      </c>
      <c r="AT115" s="206" t="s">
        <v>117</v>
      </c>
      <c r="AU115" s="206" t="s">
        <v>81</v>
      </c>
      <c r="AY115" s="19" t="s">
        <v>116</v>
      </c>
      <c r="BE115" s="207">
        <f>IF(N115="základní",J115,0)</f>
        <v>0</v>
      </c>
      <c r="BF115" s="207">
        <f>IF(N115="snížená",J115,0)</f>
        <v>0</v>
      </c>
      <c r="BG115" s="207">
        <f>IF(N115="zákl. přenesená",J115,0)</f>
        <v>0</v>
      </c>
      <c r="BH115" s="207">
        <f>IF(N115="sníž. přenesená",J115,0)</f>
        <v>0</v>
      </c>
      <c r="BI115" s="207">
        <f>IF(N115="nulová",J115,0)</f>
        <v>0</v>
      </c>
      <c r="BJ115" s="19" t="s">
        <v>81</v>
      </c>
      <c r="BK115" s="207">
        <f>ROUND(I115*H115,2)</f>
        <v>0</v>
      </c>
      <c r="BL115" s="19" t="s">
        <v>122</v>
      </c>
      <c r="BM115" s="206" t="s">
        <v>175</v>
      </c>
    </row>
    <row r="116" s="2" customFormat="1">
      <c r="A116" s="40"/>
      <c r="B116" s="41"/>
      <c r="C116" s="42"/>
      <c r="D116" s="208" t="s">
        <v>124</v>
      </c>
      <c r="E116" s="42"/>
      <c r="F116" s="209" t="s">
        <v>176</v>
      </c>
      <c r="G116" s="42"/>
      <c r="H116" s="42"/>
      <c r="I116" s="210"/>
      <c r="J116" s="42"/>
      <c r="K116" s="42"/>
      <c r="L116" s="46"/>
      <c r="M116" s="211"/>
      <c r="N116" s="212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124</v>
      </c>
      <c r="AU116" s="19" t="s">
        <v>81</v>
      </c>
    </row>
    <row r="117" s="2" customFormat="1" ht="16.5" customHeight="1">
      <c r="A117" s="40"/>
      <c r="B117" s="41"/>
      <c r="C117" s="195" t="s">
        <v>177</v>
      </c>
      <c r="D117" s="195" t="s">
        <v>117</v>
      </c>
      <c r="E117" s="196" t="s">
        <v>178</v>
      </c>
      <c r="F117" s="197" t="s">
        <v>179</v>
      </c>
      <c r="G117" s="198" t="s">
        <v>120</v>
      </c>
      <c r="H117" s="199">
        <v>3386</v>
      </c>
      <c r="I117" s="200"/>
      <c r="J117" s="201">
        <f>ROUND(I117*H117,2)</f>
        <v>0</v>
      </c>
      <c r="K117" s="197" t="s">
        <v>121</v>
      </c>
      <c r="L117" s="46"/>
      <c r="M117" s="202" t="s">
        <v>19</v>
      </c>
      <c r="N117" s="203" t="s">
        <v>47</v>
      </c>
      <c r="O117" s="86"/>
      <c r="P117" s="204">
        <f>O117*H117</f>
        <v>0</v>
      </c>
      <c r="Q117" s="204">
        <v>0</v>
      </c>
      <c r="R117" s="204">
        <f>Q117*H117</f>
        <v>0</v>
      </c>
      <c r="S117" s="204">
        <v>0.11500000000000001</v>
      </c>
      <c r="T117" s="205">
        <f>S117*H117</f>
        <v>389.39000000000004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06" t="s">
        <v>122</v>
      </c>
      <c r="AT117" s="206" t="s">
        <v>117</v>
      </c>
      <c r="AU117" s="206" t="s">
        <v>81</v>
      </c>
      <c r="AY117" s="19" t="s">
        <v>116</v>
      </c>
      <c r="BE117" s="207">
        <f>IF(N117="základní",J117,0)</f>
        <v>0</v>
      </c>
      <c r="BF117" s="207">
        <f>IF(N117="snížená",J117,0)</f>
        <v>0</v>
      </c>
      <c r="BG117" s="207">
        <f>IF(N117="zákl. přenesená",J117,0)</f>
        <v>0</v>
      </c>
      <c r="BH117" s="207">
        <f>IF(N117="sníž. přenesená",J117,0)</f>
        <v>0</v>
      </c>
      <c r="BI117" s="207">
        <f>IF(N117="nulová",J117,0)</f>
        <v>0</v>
      </c>
      <c r="BJ117" s="19" t="s">
        <v>81</v>
      </c>
      <c r="BK117" s="207">
        <f>ROUND(I117*H117,2)</f>
        <v>0</v>
      </c>
      <c r="BL117" s="19" t="s">
        <v>122</v>
      </c>
      <c r="BM117" s="206" t="s">
        <v>180</v>
      </c>
    </row>
    <row r="118" s="2" customFormat="1">
      <c r="A118" s="40"/>
      <c r="B118" s="41"/>
      <c r="C118" s="42"/>
      <c r="D118" s="208" t="s">
        <v>124</v>
      </c>
      <c r="E118" s="42"/>
      <c r="F118" s="209" t="s">
        <v>181</v>
      </c>
      <c r="G118" s="42"/>
      <c r="H118" s="42"/>
      <c r="I118" s="210"/>
      <c r="J118" s="42"/>
      <c r="K118" s="42"/>
      <c r="L118" s="46"/>
      <c r="M118" s="211"/>
      <c r="N118" s="212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124</v>
      </c>
      <c r="AU118" s="19" t="s">
        <v>81</v>
      </c>
    </row>
    <row r="119" s="2" customFormat="1">
      <c r="A119" s="40"/>
      <c r="B119" s="41"/>
      <c r="C119" s="42"/>
      <c r="D119" s="215" t="s">
        <v>140</v>
      </c>
      <c r="E119" s="42"/>
      <c r="F119" s="246" t="s">
        <v>141</v>
      </c>
      <c r="G119" s="42"/>
      <c r="H119" s="42"/>
      <c r="I119" s="210"/>
      <c r="J119" s="42"/>
      <c r="K119" s="42"/>
      <c r="L119" s="46"/>
      <c r="M119" s="211"/>
      <c r="N119" s="212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140</v>
      </c>
      <c r="AU119" s="19" t="s">
        <v>81</v>
      </c>
    </row>
    <row r="120" s="12" customFormat="1">
      <c r="A120" s="12"/>
      <c r="B120" s="213"/>
      <c r="C120" s="214"/>
      <c r="D120" s="215" t="s">
        <v>131</v>
      </c>
      <c r="E120" s="216" t="s">
        <v>19</v>
      </c>
      <c r="F120" s="217" t="s">
        <v>182</v>
      </c>
      <c r="G120" s="214"/>
      <c r="H120" s="216" t="s">
        <v>19</v>
      </c>
      <c r="I120" s="218"/>
      <c r="J120" s="214"/>
      <c r="K120" s="214"/>
      <c r="L120" s="219"/>
      <c r="M120" s="220"/>
      <c r="N120" s="221"/>
      <c r="O120" s="221"/>
      <c r="P120" s="221"/>
      <c r="Q120" s="221"/>
      <c r="R120" s="221"/>
      <c r="S120" s="221"/>
      <c r="T120" s="22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T120" s="223" t="s">
        <v>131</v>
      </c>
      <c r="AU120" s="223" t="s">
        <v>81</v>
      </c>
      <c r="AV120" s="12" t="s">
        <v>81</v>
      </c>
      <c r="AW120" s="12" t="s">
        <v>35</v>
      </c>
      <c r="AX120" s="12" t="s">
        <v>76</v>
      </c>
      <c r="AY120" s="223" t="s">
        <v>116</v>
      </c>
    </row>
    <row r="121" s="13" customFormat="1">
      <c r="A121" s="13"/>
      <c r="B121" s="224"/>
      <c r="C121" s="225"/>
      <c r="D121" s="215" t="s">
        <v>131</v>
      </c>
      <c r="E121" s="226" t="s">
        <v>19</v>
      </c>
      <c r="F121" s="227" t="s">
        <v>183</v>
      </c>
      <c r="G121" s="225"/>
      <c r="H121" s="228">
        <v>3386</v>
      </c>
      <c r="I121" s="229"/>
      <c r="J121" s="225"/>
      <c r="K121" s="225"/>
      <c r="L121" s="230"/>
      <c r="M121" s="231"/>
      <c r="N121" s="232"/>
      <c r="O121" s="232"/>
      <c r="P121" s="232"/>
      <c r="Q121" s="232"/>
      <c r="R121" s="232"/>
      <c r="S121" s="232"/>
      <c r="T121" s="23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4" t="s">
        <v>131</v>
      </c>
      <c r="AU121" s="234" t="s">
        <v>81</v>
      </c>
      <c r="AV121" s="13" t="s">
        <v>86</v>
      </c>
      <c r="AW121" s="13" t="s">
        <v>35</v>
      </c>
      <c r="AX121" s="13" t="s">
        <v>76</v>
      </c>
      <c r="AY121" s="234" t="s">
        <v>116</v>
      </c>
    </row>
    <row r="122" s="14" customFormat="1">
      <c r="A122" s="14"/>
      <c r="B122" s="235"/>
      <c r="C122" s="236"/>
      <c r="D122" s="215" t="s">
        <v>131</v>
      </c>
      <c r="E122" s="237" t="s">
        <v>19</v>
      </c>
      <c r="F122" s="238" t="s">
        <v>134</v>
      </c>
      <c r="G122" s="236"/>
      <c r="H122" s="239">
        <v>3386</v>
      </c>
      <c r="I122" s="240"/>
      <c r="J122" s="236"/>
      <c r="K122" s="236"/>
      <c r="L122" s="241"/>
      <c r="M122" s="242"/>
      <c r="N122" s="243"/>
      <c r="O122" s="243"/>
      <c r="P122" s="243"/>
      <c r="Q122" s="243"/>
      <c r="R122" s="243"/>
      <c r="S122" s="243"/>
      <c r="T122" s="24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5" t="s">
        <v>131</v>
      </c>
      <c r="AU122" s="245" t="s">
        <v>81</v>
      </c>
      <c r="AV122" s="14" t="s">
        <v>122</v>
      </c>
      <c r="AW122" s="14" t="s">
        <v>35</v>
      </c>
      <c r="AX122" s="14" t="s">
        <v>81</v>
      </c>
      <c r="AY122" s="245" t="s">
        <v>116</v>
      </c>
    </row>
    <row r="123" s="2" customFormat="1" ht="16.5" customHeight="1">
      <c r="A123" s="40"/>
      <c r="B123" s="41"/>
      <c r="C123" s="195" t="s">
        <v>184</v>
      </c>
      <c r="D123" s="195" t="s">
        <v>117</v>
      </c>
      <c r="E123" s="196" t="s">
        <v>185</v>
      </c>
      <c r="F123" s="197" t="s">
        <v>186</v>
      </c>
      <c r="G123" s="198" t="s">
        <v>120</v>
      </c>
      <c r="H123" s="199">
        <v>1693</v>
      </c>
      <c r="I123" s="200"/>
      <c r="J123" s="201">
        <f>ROUND(I123*H123,2)</f>
        <v>0</v>
      </c>
      <c r="K123" s="197" t="s">
        <v>121</v>
      </c>
      <c r="L123" s="46"/>
      <c r="M123" s="202" t="s">
        <v>19</v>
      </c>
      <c r="N123" s="203" t="s">
        <v>47</v>
      </c>
      <c r="O123" s="86"/>
      <c r="P123" s="204">
        <f>O123*H123</f>
        <v>0</v>
      </c>
      <c r="Q123" s="204">
        <v>0</v>
      </c>
      <c r="R123" s="204">
        <f>Q123*H123</f>
        <v>0</v>
      </c>
      <c r="S123" s="204">
        <v>0</v>
      </c>
      <c r="T123" s="205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06" t="s">
        <v>122</v>
      </c>
      <c r="AT123" s="206" t="s">
        <v>117</v>
      </c>
      <c r="AU123" s="206" t="s">
        <v>81</v>
      </c>
      <c r="AY123" s="19" t="s">
        <v>116</v>
      </c>
      <c r="BE123" s="207">
        <f>IF(N123="základní",J123,0)</f>
        <v>0</v>
      </c>
      <c r="BF123" s="207">
        <f>IF(N123="snížená",J123,0)</f>
        <v>0</v>
      </c>
      <c r="BG123" s="207">
        <f>IF(N123="zákl. přenesená",J123,0)</f>
        <v>0</v>
      </c>
      <c r="BH123" s="207">
        <f>IF(N123="sníž. přenesená",J123,0)</f>
        <v>0</v>
      </c>
      <c r="BI123" s="207">
        <f>IF(N123="nulová",J123,0)</f>
        <v>0</v>
      </c>
      <c r="BJ123" s="19" t="s">
        <v>81</v>
      </c>
      <c r="BK123" s="207">
        <f>ROUND(I123*H123,2)</f>
        <v>0</v>
      </c>
      <c r="BL123" s="19" t="s">
        <v>122</v>
      </c>
      <c r="BM123" s="206" t="s">
        <v>187</v>
      </c>
    </row>
    <row r="124" s="2" customFormat="1">
      <c r="A124" s="40"/>
      <c r="B124" s="41"/>
      <c r="C124" s="42"/>
      <c r="D124" s="208" t="s">
        <v>124</v>
      </c>
      <c r="E124" s="42"/>
      <c r="F124" s="209" t="s">
        <v>188</v>
      </c>
      <c r="G124" s="42"/>
      <c r="H124" s="42"/>
      <c r="I124" s="210"/>
      <c r="J124" s="42"/>
      <c r="K124" s="42"/>
      <c r="L124" s="46"/>
      <c r="M124" s="211"/>
      <c r="N124" s="212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124</v>
      </c>
      <c r="AU124" s="19" t="s">
        <v>81</v>
      </c>
    </row>
    <row r="125" s="2" customFormat="1" ht="16.5" customHeight="1">
      <c r="A125" s="40"/>
      <c r="B125" s="41"/>
      <c r="C125" s="195" t="s">
        <v>114</v>
      </c>
      <c r="D125" s="195" t="s">
        <v>117</v>
      </c>
      <c r="E125" s="196" t="s">
        <v>189</v>
      </c>
      <c r="F125" s="197" t="s">
        <v>190</v>
      </c>
      <c r="G125" s="198" t="s">
        <v>191</v>
      </c>
      <c r="H125" s="199">
        <v>2820.1880000000001</v>
      </c>
      <c r="I125" s="200"/>
      <c r="J125" s="201">
        <f>ROUND(I125*H125,2)</f>
        <v>0</v>
      </c>
      <c r="K125" s="197" t="s">
        <v>121</v>
      </c>
      <c r="L125" s="46"/>
      <c r="M125" s="202" t="s">
        <v>19</v>
      </c>
      <c r="N125" s="203" t="s">
        <v>47</v>
      </c>
      <c r="O125" s="86"/>
      <c r="P125" s="204">
        <f>O125*H125</f>
        <v>0</v>
      </c>
      <c r="Q125" s="204">
        <v>0</v>
      </c>
      <c r="R125" s="204">
        <f>Q125*H125</f>
        <v>0</v>
      </c>
      <c r="S125" s="204">
        <v>0</v>
      </c>
      <c r="T125" s="205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06" t="s">
        <v>122</v>
      </c>
      <c r="AT125" s="206" t="s">
        <v>117</v>
      </c>
      <c r="AU125" s="206" t="s">
        <v>81</v>
      </c>
      <c r="AY125" s="19" t="s">
        <v>116</v>
      </c>
      <c r="BE125" s="207">
        <f>IF(N125="základní",J125,0)</f>
        <v>0</v>
      </c>
      <c r="BF125" s="207">
        <f>IF(N125="snížená",J125,0)</f>
        <v>0</v>
      </c>
      <c r="BG125" s="207">
        <f>IF(N125="zákl. přenesená",J125,0)</f>
        <v>0</v>
      </c>
      <c r="BH125" s="207">
        <f>IF(N125="sníž. přenesená",J125,0)</f>
        <v>0</v>
      </c>
      <c r="BI125" s="207">
        <f>IF(N125="nulová",J125,0)</f>
        <v>0</v>
      </c>
      <c r="BJ125" s="19" t="s">
        <v>81</v>
      </c>
      <c r="BK125" s="207">
        <f>ROUND(I125*H125,2)</f>
        <v>0</v>
      </c>
      <c r="BL125" s="19" t="s">
        <v>122</v>
      </c>
      <c r="BM125" s="206" t="s">
        <v>192</v>
      </c>
    </row>
    <row r="126" s="2" customFormat="1">
      <c r="A126" s="40"/>
      <c r="B126" s="41"/>
      <c r="C126" s="42"/>
      <c r="D126" s="208" t="s">
        <v>124</v>
      </c>
      <c r="E126" s="42"/>
      <c r="F126" s="209" t="s">
        <v>193</v>
      </c>
      <c r="G126" s="42"/>
      <c r="H126" s="42"/>
      <c r="I126" s="210"/>
      <c r="J126" s="42"/>
      <c r="K126" s="42"/>
      <c r="L126" s="46"/>
      <c r="M126" s="211"/>
      <c r="N126" s="212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124</v>
      </c>
      <c r="AU126" s="19" t="s">
        <v>81</v>
      </c>
    </row>
    <row r="127" s="2" customFormat="1">
      <c r="A127" s="40"/>
      <c r="B127" s="41"/>
      <c r="C127" s="42"/>
      <c r="D127" s="215" t="s">
        <v>140</v>
      </c>
      <c r="E127" s="42"/>
      <c r="F127" s="246" t="s">
        <v>194</v>
      </c>
      <c r="G127" s="42"/>
      <c r="H127" s="42"/>
      <c r="I127" s="210"/>
      <c r="J127" s="42"/>
      <c r="K127" s="42"/>
      <c r="L127" s="46"/>
      <c r="M127" s="211"/>
      <c r="N127" s="212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140</v>
      </c>
      <c r="AU127" s="19" t="s">
        <v>81</v>
      </c>
    </row>
    <row r="128" s="13" customFormat="1">
      <c r="A128" s="13"/>
      <c r="B128" s="224"/>
      <c r="C128" s="225"/>
      <c r="D128" s="215" t="s">
        <v>131</v>
      </c>
      <c r="E128" s="226" t="s">
        <v>19</v>
      </c>
      <c r="F128" s="227" t="s">
        <v>195</v>
      </c>
      <c r="G128" s="225"/>
      <c r="H128" s="228">
        <v>2820.1880000000001</v>
      </c>
      <c r="I128" s="229"/>
      <c r="J128" s="225"/>
      <c r="K128" s="225"/>
      <c r="L128" s="230"/>
      <c r="M128" s="231"/>
      <c r="N128" s="232"/>
      <c r="O128" s="232"/>
      <c r="P128" s="232"/>
      <c r="Q128" s="232"/>
      <c r="R128" s="232"/>
      <c r="S128" s="232"/>
      <c r="T128" s="23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4" t="s">
        <v>131</v>
      </c>
      <c r="AU128" s="234" t="s">
        <v>81</v>
      </c>
      <c r="AV128" s="13" t="s">
        <v>86</v>
      </c>
      <c r="AW128" s="13" t="s">
        <v>35</v>
      </c>
      <c r="AX128" s="13" t="s">
        <v>76</v>
      </c>
      <c r="AY128" s="234" t="s">
        <v>116</v>
      </c>
    </row>
    <row r="129" s="14" customFormat="1">
      <c r="A129" s="14"/>
      <c r="B129" s="235"/>
      <c r="C129" s="236"/>
      <c r="D129" s="215" t="s">
        <v>131</v>
      </c>
      <c r="E129" s="237" t="s">
        <v>19</v>
      </c>
      <c r="F129" s="238" t="s">
        <v>134</v>
      </c>
      <c r="G129" s="236"/>
      <c r="H129" s="239">
        <v>2820.1880000000001</v>
      </c>
      <c r="I129" s="240"/>
      <c r="J129" s="236"/>
      <c r="K129" s="236"/>
      <c r="L129" s="241"/>
      <c r="M129" s="242"/>
      <c r="N129" s="243"/>
      <c r="O129" s="243"/>
      <c r="P129" s="243"/>
      <c r="Q129" s="243"/>
      <c r="R129" s="243"/>
      <c r="S129" s="243"/>
      <c r="T129" s="24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5" t="s">
        <v>131</v>
      </c>
      <c r="AU129" s="245" t="s">
        <v>81</v>
      </c>
      <c r="AV129" s="14" t="s">
        <v>122</v>
      </c>
      <c r="AW129" s="14" t="s">
        <v>35</v>
      </c>
      <c r="AX129" s="14" t="s">
        <v>81</v>
      </c>
      <c r="AY129" s="245" t="s">
        <v>116</v>
      </c>
    </row>
    <row r="130" s="2" customFormat="1" ht="16.5" customHeight="1">
      <c r="A130" s="40"/>
      <c r="B130" s="41"/>
      <c r="C130" s="195" t="s">
        <v>8</v>
      </c>
      <c r="D130" s="195" t="s">
        <v>117</v>
      </c>
      <c r="E130" s="196" t="s">
        <v>196</v>
      </c>
      <c r="F130" s="197" t="s">
        <v>197</v>
      </c>
      <c r="G130" s="198" t="s">
        <v>191</v>
      </c>
      <c r="H130" s="199">
        <v>25381.691999999999</v>
      </c>
      <c r="I130" s="200"/>
      <c r="J130" s="201">
        <f>ROUND(I130*H130,2)</f>
        <v>0</v>
      </c>
      <c r="K130" s="197" t="s">
        <v>121</v>
      </c>
      <c r="L130" s="46"/>
      <c r="M130" s="202" t="s">
        <v>19</v>
      </c>
      <c r="N130" s="203" t="s">
        <v>47</v>
      </c>
      <c r="O130" s="86"/>
      <c r="P130" s="204">
        <f>O130*H130</f>
        <v>0</v>
      </c>
      <c r="Q130" s="204">
        <v>0</v>
      </c>
      <c r="R130" s="204">
        <f>Q130*H130</f>
        <v>0</v>
      </c>
      <c r="S130" s="204">
        <v>0</v>
      </c>
      <c r="T130" s="205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06" t="s">
        <v>122</v>
      </c>
      <c r="AT130" s="206" t="s">
        <v>117</v>
      </c>
      <c r="AU130" s="206" t="s">
        <v>81</v>
      </c>
      <c r="AY130" s="19" t="s">
        <v>116</v>
      </c>
      <c r="BE130" s="207">
        <f>IF(N130="základní",J130,0)</f>
        <v>0</v>
      </c>
      <c r="BF130" s="207">
        <f>IF(N130="snížená",J130,0)</f>
        <v>0</v>
      </c>
      <c r="BG130" s="207">
        <f>IF(N130="zákl. přenesená",J130,0)</f>
        <v>0</v>
      </c>
      <c r="BH130" s="207">
        <f>IF(N130="sníž. přenesená",J130,0)</f>
        <v>0</v>
      </c>
      <c r="BI130" s="207">
        <f>IF(N130="nulová",J130,0)</f>
        <v>0</v>
      </c>
      <c r="BJ130" s="19" t="s">
        <v>81</v>
      </c>
      <c r="BK130" s="207">
        <f>ROUND(I130*H130,2)</f>
        <v>0</v>
      </c>
      <c r="BL130" s="19" t="s">
        <v>122</v>
      </c>
      <c r="BM130" s="206" t="s">
        <v>198</v>
      </c>
    </row>
    <row r="131" s="2" customFormat="1">
      <c r="A131" s="40"/>
      <c r="B131" s="41"/>
      <c r="C131" s="42"/>
      <c r="D131" s="208" t="s">
        <v>124</v>
      </c>
      <c r="E131" s="42"/>
      <c r="F131" s="209" t="s">
        <v>199</v>
      </c>
      <c r="G131" s="42"/>
      <c r="H131" s="42"/>
      <c r="I131" s="210"/>
      <c r="J131" s="42"/>
      <c r="K131" s="42"/>
      <c r="L131" s="46"/>
      <c r="M131" s="211"/>
      <c r="N131" s="212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124</v>
      </c>
      <c r="AU131" s="19" t="s">
        <v>81</v>
      </c>
    </row>
    <row r="132" s="13" customFormat="1">
      <c r="A132" s="13"/>
      <c r="B132" s="224"/>
      <c r="C132" s="225"/>
      <c r="D132" s="215" t="s">
        <v>131</v>
      </c>
      <c r="E132" s="226" t="s">
        <v>19</v>
      </c>
      <c r="F132" s="227" t="s">
        <v>200</v>
      </c>
      <c r="G132" s="225"/>
      <c r="H132" s="228">
        <v>25381.691999999999</v>
      </c>
      <c r="I132" s="229"/>
      <c r="J132" s="225"/>
      <c r="K132" s="225"/>
      <c r="L132" s="230"/>
      <c r="M132" s="231"/>
      <c r="N132" s="232"/>
      <c r="O132" s="232"/>
      <c r="P132" s="232"/>
      <c r="Q132" s="232"/>
      <c r="R132" s="232"/>
      <c r="S132" s="232"/>
      <c r="T132" s="23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4" t="s">
        <v>131</v>
      </c>
      <c r="AU132" s="234" t="s">
        <v>81</v>
      </c>
      <c r="AV132" s="13" t="s">
        <v>86</v>
      </c>
      <c r="AW132" s="13" t="s">
        <v>35</v>
      </c>
      <c r="AX132" s="13" t="s">
        <v>81</v>
      </c>
      <c r="AY132" s="234" t="s">
        <v>116</v>
      </c>
    </row>
    <row r="133" s="2" customFormat="1" ht="24.15" customHeight="1">
      <c r="A133" s="40"/>
      <c r="B133" s="41"/>
      <c r="C133" s="195" t="s">
        <v>201</v>
      </c>
      <c r="D133" s="195" t="s">
        <v>117</v>
      </c>
      <c r="E133" s="196" t="s">
        <v>202</v>
      </c>
      <c r="F133" s="197" t="s">
        <v>203</v>
      </c>
      <c r="G133" s="198" t="s">
        <v>191</v>
      </c>
      <c r="H133" s="199">
        <v>111.09999999999999</v>
      </c>
      <c r="I133" s="200"/>
      <c r="J133" s="201">
        <f>ROUND(I133*H133,2)</f>
        <v>0</v>
      </c>
      <c r="K133" s="197" t="s">
        <v>121</v>
      </c>
      <c r="L133" s="46"/>
      <c r="M133" s="202" t="s">
        <v>19</v>
      </c>
      <c r="N133" s="203" t="s">
        <v>47</v>
      </c>
      <c r="O133" s="86"/>
      <c r="P133" s="204">
        <f>O133*H133</f>
        <v>0</v>
      </c>
      <c r="Q133" s="204">
        <v>0</v>
      </c>
      <c r="R133" s="204">
        <f>Q133*H133</f>
        <v>0</v>
      </c>
      <c r="S133" s="204">
        <v>0</v>
      </c>
      <c r="T133" s="205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06" t="s">
        <v>122</v>
      </c>
      <c r="AT133" s="206" t="s">
        <v>117</v>
      </c>
      <c r="AU133" s="206" t="s">
        <v>81</v>
      </c>
      <c r="AY133" s="19" t="s">
        <v>116</v>
      </c>
      <c r="BE133" s="207">
        <f>IF(N133="základní",J133,0)</f>
        <v>0</v>
      </c>
      <c r="BF133" s="207">
        <f>IF(N133="snížená",J133,0)</f>
        <v>0</v>
      </c>
      <c r="BG133" s="207">
        <f>IF(N133="zákl. přenesená",J133,0)</f>
        <v>0</v>
      </c>
      <c r="BH133" s="207">
        <f>IF(N133="sníž. přenesená",J133,0)</f>
        <v>0</v>
      </c>
      <c r="BI133" s="207">
        <f>IF(N133="nulová",J133,0)</f>
        <v>0</v>
      </c>
      <c r="BJ133" s="19" t="s">
        <v>81</v>
      </c>
      <c r="BK133" s="207">
        <f>ROUND(I133*H133,2)</f>
        <v>0</v>
      </c>
      <c r="BL133" s="19" t="s">
        <v>122</v>
      </c>
      <c r="BM133" s="206" t="s">
        <v>204</v>
      </c>
    </row>
    <row r="134" s="2" customFormat="1">
      <c r="A134" s="40"/>
      <c r="B134" s="41"/>
      <c r="C134" s="42"/>
      <c r="D134" s="208" t="s">
        <v>124</v>
      </c>
      <c r="E134" s="42"/>
      <c r="F134" s="209" t="s">
        <v>205</v>
      </c>
      <c r="G134" s="42"/>
      <c r="H134" s="42"/>
      <c r="I134" s="210"/>
      <c r="J134" s="42"/>
      <c r="K134" s="42"/>
      <c r="L134" s="46"/>
      <c r="M134" s="211"/>
      <c r="N134" s="212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124</v>
      </c>
      <c r="AU134" s="19" t="s">
        <v>81</v>
      </c>
    </row>
    <row r="135" s="2" customFormat="1" ht="24.15" customHeight="1">
      <c r="A135" s="40"/>
      <c r="B135" s="41"/>
      <c r="C135" s="195" t="s">
        <v>206</v>
      </c>
      <c r="D135" s="195" t="s">
        <v>117</v>
      </c>
      <c r="E135" s="196" t="s">
        <v>207</v>
      </c>
      <c r="F135" s="197" t="s">
        <v>208</v>
      </c>
      <c r="G135" s="198" t="s">
        <v>191</v>
      </c>
      <c r="H135" s="199">
        <v>864.65999999999997</v>
      </c>
      <c r="I135" s="200"/>
      <c r="J135" s="201">
        <f>ROUND(I135*H135,2)</f>
        <v>0</v>
      </c>
      <c r="K135" s="197" t="s">
        <v>121</v>
      </c>
      <c r="L135" s="46"/>
      <c r="M135" s="202" t="s">
        <v>19</v>
      </c>
      <c r="N135" s="203" t="s">
        <v>47</v>
      </c>
      <c r="O135" s="86"/>
      <c r="P135" s="204">
        <f>O135*H135</f>
        <v>0</v>
      </c>
      <c r="Q135" s="204">
        <v>0</v>
      </c>
      <c r="R135" s="204">
        <f>Q135*H135</f>
        <v>0</v>
      </c>
      <c r="S135" s="204">
        <v>0</v>
      </c>
      <c r="T135" s="205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06" t="s">
        <v>122</v>
      </c>
      <c r="AT135" s="206" t="s">
        <v>117</v>
      </c>
      <c r="AU135" s="206" t="s">
        <v>81</v>
      </c>
      <c r="AY135" s="19" t="s">
        <v>116</v>
      </c>
      <c r="BE135" s="207">
        <f>IF(N135="základní",J135,0)</f>
        <v>0</v>
      </c>
      <c r="BF135" s="207">
        <f>IF(N135="snížená",J135,0)</f>
        <v>0</v>
      </c>
      <c r="BG135" s="207">
        <f>IF(N135="zákl. přenesená",J135,0)</f>
        <v>0</v>
      </c>
      <c r="BH135" s="207">
        <f>IF(N135="sníž. přenesená",J135,0)</f>
        <v>0</v>
      </c>
      <c r="BI135" s="207">
        <f>IF(N135="nulová",J135,0)</f>
        <v>0</v>
      </c>
      <c r="BJ135" s="19" t="s">
        <v>81</v>
      </c>
      <c r="BK135" s="207">
        <f>ROUND(I135*H135,2)</f>
        <v>0</v>
      </c>
      <c r="BL135" s="19" t="s">
        <v>122</v>
      </c>
      <c r="BM135" s="206" t="s">
        <v>209</v>
      </c>
    </row>
    <row r="136" s="2" customFormat="1">
      <c r="A136" s="40"/>
      <c r="B136" s="41"/>
      <c r="C136" s="42"/>
      <c r="D136" s="208" t="s">
        <v>124</v>
      </c>
      <c r="E136" s="42"/>
      <c r="F136" s="209" t="s">
        <v>210</v>
      </c>
      <c r="G136" s="42"/>
      <c r="H136" s="42"/>
      <c r="I136" s="210"/>
      <c r="J136" s="42"/>
      <c r="K136" s="42"/>
      <c r="L136" s="46"/>
      <c r="M136" s="211"/>
      <c r="N136" s="212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124</v>
      </c>
      <c r="AU136" s="19" t="s">
        <v>81</v>
      </c>
    </row>
    <row r="137" s="2" customFormat="1" ht="24.15" customHeight="1">
      <c r="A137" s="40"/>
      <c r="B137" s="41"/>
      <c r="C137" s="195" t="s">
        <v>211</v>
      </c>
      <c r="D137" s="195" t="s">
        <v>117</v>
      </c>
      <c r="E137" s="196" t="s">
        <v>212</v>
      </c>
      <c r="F137" s="197" t="s">
        <v>213</v>
      </c>
      <c r="G137" s="198" t="s">
        <v>191</v>
      </c>
      <c r="H137" s="199">
        <v>1844.4280000000001</v>
      </c>
      <c r="I137" s="200"/>
      <c r="J137" s="201">
        <f>ROUND(I137*H137,2)</f>
        <v>0</v>
      </c>
      <c r="K137" s="197" t="s">
        <v>121</v>
      </c>
      <c r="L137" s="46"/>
      <c r="M137" s="202" t="s">
        <v>19</v>
      </c>
      <c r="N137" s="203" t="s">
        <v>47</v>
      </c>
      <c r="O137" s="86"/>
      <c r="P137" s="204">
        <f>O137*H137</f>
        <v>0</v>
      </c>
      <c r="Q137" s="204">
        <v>0</v>
      </c>
      <c r="R137" s="204">
        <f>Q137*H137</f>
        <v>0</v>
      </c>
      <c r="S137" s="204">
        <v>0</v>
      </c>
      <c r="T137" s="205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06" t="s">
        <v>122</v>
      </c>
      <c r="AT137" s="206" t="s">
        <v>117</v>
      </c>
      <c r="AU137" s="206" t="s">
        <v>81</v>
      </c>
      <c r="AY137" s="19" t="s">
        <v>116</v>
      </c>
      <c r="BE137" s="207">
        <f>IF(N137="základní",J137,0)</f>
        <v>0</v>
      </c>
      <c r="BF137" s="207">
        <f>IF(N137="snížená",J137,0)</f>
        <v>0</v>
      </c>
      <c r="BG137" s="207">
        <f>IF(N137="zákl. přenesená",J137,0)</f>
        <v>0</v>
      </c>
      <c r="BH137" s="207">
        <f>IF(N137="sníž. přenesená",J137,0)</f>
        <v>0</v>
      </c>
      <c r="BI137" s="207">
        <f>IF(N137="nulová",J137,0)</f>
        <v>0</v>
      </c>
      <c r="BJ137" s="19" t="s">
        <v>81</v>
      </c>
      <c r="BK137" s="207">
        <f>ROUND(I137*H137,2)</f>
        <v>0</v>
      </c>
      <c r="BL137" s="19" t="s">
        <v>122</v>
      </c>
      <c r="BM137" s="206" t="s">
        <v>214</v>
      </c>
    </row>
    <row r="138" s="2" customFormat="1">
      <c r="A138" s="40"/>
      <c r="B138" s="41"/>
      <c r="C138" s="42"/>
      <c r="D138" s="208" t="s">
        <v>124</v>
      </c>
      <c r="E138" s="42"/>
      <c r="F138" s="209" t="s">
        <v>215</v>
      </c>
      <c r="G138" s="42"/>
      <c r="H138" s="42"/>
      <c r="I138" s="210"/>
      <c r="J138" s="42"/>
      <c r="K138" s="42"/>
      <c r="L138" s="46"/>
      <c r="M138" s="211"/>
      <c r="N138" s="212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124</v>
      </c>
      <c r="AU138" s="19" t="s">
        <v>81</v>
      </c>
    </row>
    <row r="139" s="11" customFormat="1" ht="25.92" customHeight="1">
      <c r="A139" s="11"/>
      <c r="B139" s="181"/>
      <c r="C139" s="182"/>
      <c r="D139" s="183" t="s">
        <v>75</v>
      </c>
      <c r="E139" s="184" t="s">
        <v>216</v>
      </c>
      <c r="F139" s="184" t="s">
        <v>217</v>
      </c>
      <c r="G139" s="182"/>
      <c r="H139" s="182"/>
      <c r="I139" s="185"/>
      <c r="J139" s="186">
        <f>BK139</f>
        <v>0</v>
      </c>
      <c r="K139" s="182"/>
      <c r="L139" s="187"/>
      <c r="M139" s="188"/>
      <c r="N139" s="189"/>
      <c r="O139" s="189"/>
      <c r="P139" s="190">
        <f>SUM(P140:P150)</f>
        <v>0</v>
      </c>
      <c r="Q139" s="189"/>
      <c r="R139" s="190">
        <f>SUM(R140:R150)</f>
        <v>0</v>
      </c>
      <c r="S139" s="189"/>
      <c r="T139" s="191">
        <f>SUM(T140:T150)</f>
        <v>0</v>
      </c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R139" s="192" t="s">
        <v>81</v>
      </c>
      <c r="AT139" s="193" t="s">
        <v>75</v>
      </c>
      <c r="AU139" s="193" t="s">
        <v>76</v>
      </c>
      <c r="AY139" s="192" t="s">
        <v>116</v>
      </c>
      <c r="BK139" s="194">
        <f>SUM(BK140:BK150)</f>
        <v>0</v>
      </c>
    </row>
    <row r="140" s="2" customFormat="1" ht="16.5" customHeight="1">
      <c r="A140" s="40"/>
      <c r="B140" s="41"/>
      <c r="C140" s="195" t="s">
        <v>218</v>
      </c>
      <c r="D140" s="195" t="s">
        <v>117</v>
      </c>
      <c r="E140" s="196" t="s">
        <v>219</v>
      </c>
      <c r="F140" s="197" t="s">
        <v>220</v>
      </c>
      <c r="G140" s="198" t="s">
        <v>128</v>
      </c>
      <c r="H140" s="199">
        <v>168.44999999999999</v>
      </c>
      <c r="I140" s="200"/>
      <c r="J140" s="201">
        <f>ROUND(I140*H140,2)</f>
        <v>0</v>
      </c>
      <c r="K140" s="197" t="s">
        <v>121</v>
      </c>
      <c r="L140" s="46"/>
      <c r="M140" s="202" t="s">
        <v>19</v>
      </c>
      <c r="N140" s="203" t="s">
        <v>47</v>
      </c>
      <c r="O140" s="86"/>
      <c r="P140" s="204">
        <f>O140*H140</f>
        <v>0</v>
      </c>
      <c r="Q140" s="204">
        <v>0</v>
      </c>
      <c r="R140" s="204">
        <f>Q140*H140</f>
        <v>0</v>
      </c>
      <c r="S140" s="204">
        <v>0</v>
      </c>
      <c r="T140" s="205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06" t="s">
        <v>122</v>
      </c>
      <c r="AT140" s="206" t="s">
        <v>117</v>
      </c>
      <c r="AU140" s="206" t="s">
        <v>81</v>
      </c>
      <c r="AY140" s="19" t="s">
        <v>116</v>
      </c>
      <c r="BE140" s="207">
        <f>IF(N140="základní",J140,0)</f>
        <v>0</v>
      </c>
      <c r="BF140" s="207">
        <f>IF(N140="snížená",J140,0)</f>
        <v>0</v>
      </c>
      <c r="BG140" s="207">
        <f>IF(N140="zákl. přenesená",J140,0)</f>
        <v>0</v>
      </c>
      <c r="BH140" s="207">
        <f>IF(N140="sníž. přenesená",J140,0)</f>
        <v>0</v>
      </c>
      <c r="BI140" s="207">
        <f>IF(N140="nulová",J140,0)</f>
        <v>0</v>
      </c>
      <c r="BJ140" s="19" t="s">
        <v>81</v>
      </c>
      <c r="BK140" s="207">
        <f>ROUND(I140*H140,2)</f>
        <v>0</v>
      </c>
      <c r="BL140" s="19" t="s">
        <v>122</v>
      </c>
      <c r="BM140" s="206" t="s">
        <v>221</v>
      </c>
    </row>
    <row r="141" s="2" customFormat="1">
      <c r="A141" s="40"/>
      <c r="B141" s="41"/>
      <c r="C141" s="42"/>
      <c r="D141" s="208" t="s">
        <v>124</v>
      </c>
      <c r="E141" s="42"/>
      <c r="F141" s="209" t="s">
        <v>222</v>
      </c>
      <c r="G141" s="42"/>
      <c r="H141" s="42"/>
      <c r="I141" s="210"/>
      <c r="J141" s="42"/>
      <c r="K141" s="42"/>
      <c r="L141" s="46"/>
      <c r="M141" s="211"/>
      <c r="N141" s="212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124</v>
      </c>
      <c r="AU141" s="19" t="s">
        <v>81</v>
      </c>
    </row>
    <row r="142" s="13" customFormat="1">
      <c r="A142" s="13"/>
      <c r="B142" s="224"/>
      <c r="C142" s="225"/>
      <c r="D142" s="215" t="s">
        <v>131</v>
      </c>
      <c r="E142" s="226" t="s">
        <v>19</v>
      </c>
      <c r="F142" s="227" t="s">
        <v>223</v>
      </c>
      <c r="G142" s="225"/>
      <c r="H142" s="228">
        <v>168.44999999999999</v>
      </c>
      <c r="I142" s="229"/>
      <c r="J142" s="225"/>
      <c r="K142" s="225"/>
      <c r="L142" s="230"/>
      <c r="M142" s="231"/>
      <c r="N142" s="232"/>
      <c r="O142" s="232"/>
      <c r="P142" s="232"/>
      <c r="Q142" s="232"/>
      <c r="R142" s="232"/>
      <c r="S142" s="232"/>
      <c r="T142" s="23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4" t="s">
        <v>131</v>
      </c>
      <c r="AU142" s="234" t="s">
        <v>81</v>
      </c>
      <c r="AV142" s="13" t="s">
        <v>86</v>
      </c>
      <c r="AW142" s="13" t="s">
        <v>35</v>
      </c>
      <c r="AX142" s="13" t="s">
        <v>76</v>
      </c>
      <c r="AY142" s="234" t="s">
        <v>116</v>
      </c>
    </row>
    <row r="143" s="14" customFormat="1">
      <c r="A143" s="14"/>
      <c r="B143" s="235"/>
      <c r="C143" s="236"/>
      <c r="D143" s="215" t="s">
        <v>131</v>
      </c>
      <c r="E143" s="237" t="s">
        <v>19</v>
      </c>
      <c r="F143" s="238" t="s">
        <v>134</v>
      </c>
      <c r="G143" s="236"/>
      <c r="H143" s="239">
        <v>168.44999999999999</v>
      </c>
      <c r="I143" s="240"/>
      <c r="J143" s="236"/>
      <c r="K143" s="236"/>
      <c r="L143" s="241"/>
      <c r="M143" s="242"/>
      <c r="N143" s="243"/>
      <c r="O143" s="243"/>
      <c r="P143" s="243"/>
      <c r="Q143" s="243"/>
      <c r="R143" s="243"/>
      <c r="S143" s="243"/>
      <c r="T143" s="24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5" t="s">
        <v>131</v>
      </c>
      <c r="AU143" s="245" t="s">
        <v>81</v>
      </c>
      <c r="AV143" s="14" t="s">
        <v>122</v>
      </c>
      <c r="AW143" s="14" t="s">
        <v>35</v>
      </c>
      <c r="AX143" s="14" t="s">
        <v>81</v>
      </c>
      <c r="AY143" s="245" t="s">
        <v>116</v>
      </c>
    </row>
    <row r="144" s="2" customFormat="1" ht="21.75" customHeight="1">
      <c r="A144" s="40"/>
      <c r="B144" s="41"/>
      <c r="C144" s="195" t="s">
        <v>224</v>
      </c>
      <c r="D144" s="195" t="s">
        <v>117</v>
      </c>
      <c r="E144" s="196" t="s">
        <v>225</v>
      </c>
      <c r="F144" s="197" t="s">
        <v>226</v>
      </c>
      <c r="G144" s="198" t="s">
        <v>128</v>
      </c>
      <c r="H144" s="199">
        <v>1122</v>
      </c>
      <c r="I144" s="200"/>
      <c r="J144" s="201">
        <f>ROUND(I144*H144,2)</f>
        <v>0</v>
      </c>
      <c r="K144" s="197" t="s">
        <v>121</v>
      </c>
      <c r="L144" s="46"/>
      <c r="M144" s="202" t="s">
        <v>19</v>
      </c>
      <c r="N144" s="203" t="s">
        <v>47</v>
      </c>
      <c r="O144" s="86"/>
      <c r="P144" s="204">
        <f>O144*H144</f>
        <v>0</v>
      </c>
      <c r="Q144" s="204">
        <v>0</v>
      </c>
      <c r="R144" s="204">
        <f>Q144*H144</f>
        <v>0</v>
      </c>
      <c r="S144" s="204">
        <v>0</v>
      </c>
      <c r="T144" s="205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06" t="s">
        <v>122</v>
      </c>
      <c r="AT144" s="206" t="s">
        <v>117</v>
      </c>
      <c r="AU144" s="206" t="s">
        <v>81</v>
      </c>
      <c r="AY144" s="19" t="s">
        <v>116</v>
      </c>
      <c r="BE144" s="207">
        <f>IF(N144="základní",J144,0)</f>
        <v>0</v>
      </c>
      <c r="BF144" s="207">
        <f>IF(N144="snížená",J144,0)</f>
        <v>0</v>
      </c>
      <c r="BG144" s="207">
        <f>IF(N144="zákl. přenesená",J144,0)</f>
        <v>0</v>
      </c>
      <c r="BH144" s="207">
        <f>IF(N144="sníž. přenesená",J144,0)</f>
        <v>0</v>
      </c>
      <c r="BI144" s="207">
        <f>IF(N144="nulová",J144,0)</f>
        <v>0</v>
      </c>
      <c r="BJ144" s="19" t="s">
        <v>81</v>
      </c>
      <c r="BK144" s="207">
        <f>ROUND(I144*H144,2)</f>
        <v>0</v>
      </c>
      <c r="BL144" s="19" t="s">
        <v>122</v>
      </c>
      <c r="BM144" s="206" t="s">
        <v>227</v>
      </c>
    </row>
    <row r="145" s="2" customFormat="1">
      <c r="A145" s="40"/>
      <c r="B145" s="41"/>
      <c r="C145" s="42"/>
      <c r="D145" s="208" t="s">
        <v>124</v>
      </c>
      <c r="E145" s="42"/>
      <c r="F145" s="209" t="s">
        <v>228</v>
      </c>
      <c r="G145" s="42"/>
      <c r="H145" s="42"/>
      <c r="I145" s="210"/>
      <c r="J145" s="42"/>
      <c r="K145" s="42"/>
      <c r="L145" s="46"/>
      <c r="M145" s="211"/>
      <c r="N145" s="212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124</v>
      </c>
      <c r="AU145" s="19" t="s">
        <v>81</v>
      </c>
    </row>
    <row r="146" s="2" customFormat="1" ht="24.15" customHeight="1">
      <c r="A146" s="40"/>
      <c r="B146" s="41"/>
      <c r="C146" s="195" t="s">
        <v>229</v>
      </c>
      <c r="D146" s="195" t="s">
        <v>117</v>
      </c>
      <c r="E146" s="196" t="s">
        <v>230</v>
      </c>
      <c r="F146" s="197" t="s">
        <v>231</v>
      </c>
      <c r="G146" s="198" t="s">
        <v>128</v>
      </c>
      <c r="H146" s="199">
        <v>1122</v>
      </c>
      <c r="I146" s="200"/>
      <c r="J146" s="201">
        <f>ROUND(I146*H146,2)</f>
        <v>0</v>
      </c>
      <c r="K146" s="197" t="s">
        <v>121</v>
      </c>
      <c r="L146" s="46"/>
      <c r="M146" s="202" t="s">
        <v>19</v>
      </c>
      <c r="N146" s="203" t="s">
        <v>47</v>
      </c>
      <c r="O146" s="86"/>
      <c r="P146" s="204">
        <f>O146*H146</f>
        <v>0</v>
      </c>
      <c r="Q146" s="204">
        <v>0</v>
      </c>
      <c r="R146" s="204">
        <f>Q146*H146</f>
        <v>0</v>
      </c>
      <c r="S146" s="204">
        <v>0</v>
      </c>
      <c r="T146" s="205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06" t="s">
        <v>122</v>
      </c>
      <c r="AT146" s="206" t="s">
        <v>117</v>
      </c>
      <c r="AU146" s="206" t="s">
        <v>81</v>
      </c>
      <c r="AY146" s="19" t="s">
        <v>116</v>
      </c>
      <c r="BE146" s="207">
        <f>IF(N146="základní",J146,0)</f>
        <v>0</v>
      </c>
      <c r="BF146" s="207">
        <f>IF(N146="snížená",J146,0)</f>
        <v>0</v>
      </c>
      <c r="BG146" s="207">
        <f>IF(N146="zákl. přenesená",J146,0)</f>
        <v>0</v>
      </c>
      <c r="BH146" s="207">
        <f>IF(N146="sníž. přenesená",J146,0)</f>
        <v>0</v>
      </c>
      <c r="BI146" s="207">
        <f>IF(N146="nulová",J146,0)</f>
        <v>0</v>
      </c>
      <c r="BJ146" s="19" t="s">
        <v>81</v>
      </c>
      <c r="BK146" s="207">
        <f>ROUND(I146*H146,2)</f>
        <v>0</v>
      </c>
      <c r="BL146" s="19" t="s">
        <v>122</v>
      </c>
      <c r="BM146" s="206" t="s">
        <v>232</v>
      </c>
    </row>
    <row r="147" s="2" customFormat="1">
      <c r="A147" s="40"/>
      <c r="B147" s="41"/>
      <c r="C147" s="42"/>
      <c r="D147" s="208" t="s">
        <v>124</v>
      </c>
      <c r="E147" s="42"/>
      <c r="F147" s="209" t="s">
        <v>233</v>
      </c>
      <c r="G147" s="42"/>
      <c r="H147" s="42"/>
      <c r="I147" s="210"/>
      <c r="J147" s="42"/>
      <c r="K147" s="42"/>
      <c r="L147" s="46"/>
      <c r="M147" s="211"/>
      <c r="N147" s="212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124</v>
      </c>
      <c r="AU147" s="19" t="s">
        <v>81</v>
      </c>
    </row>
    <row r="148" s="12" customFormat="1">
      <c r="A148" s="12"/>
      <c r="B148" s="213"/>
      <c r="C148" s="214"/>
      <c r="D148" s="215" t="s">
        <v>131</v>
      </c>
      <c r="E148" s="216" t="s">
        <v>19</v>
      </c>
      <c r="F148" s="217" t="s">
        <v>234</v>
      </c>
      <c r="G148" s="214"/>
      <c r="H148" s="216" t="s">
        <v>19</v>
      </c>
      <c r="I148" s="218"/>
      <c r="J148" s="214"/>
      <c r="K148" s="214"/>
      <c r="L148" s="219"/>
      <c r="M148" s="220"/>
      <c r="N148" s="221"/>
      <c r="O148" s="221"/>
      <c r="P148" s="221"/>
      <c r="Q148" s="221"/>
      <c r="R148" s="221"/>
      <c r="S148" s="221"/>
      <c r="T148" s="22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T148" s="223" t="s">
        <v>131</v>
      </c>
      <c r="AU148" s="223" t="s">
        <v>81</v>
      </c>
      <c r="AV148" s="12" t="s">
        <v>81</v>
      </c>
      <c r="AW148" s="12" t="s">
        <v>35</v>
      </c>
      <c r="AX148" s="12" t="s">
        <v>76</v>
      </c>
      <c r="AY148" s="223" t="s">
        <v>116</v>
      </c>
    </row>
    <row r="149" s="13" customFormat="1">
      <c r="A149" s="13"/>
      <c r="B149" s="224"/>
      <c r="C149" s="225"/>
      <c r="D149" s="215" t="s">
        <v>131</v>
      </c>
      <c r="E149" s="226" t="s">
        <v>19</v>
      </c>
      <c r="F149" s="227" t="s">
        <v>235</v>
      </c>
      <c r="G149" s="225"/>
      <c r="H149" s="228">
        <v>1122</v>
      </c>
      <c r="I149" s="229"/>
      <c r="J149" s="225"/>
      <c r="K149" s="225"/>
      <c r="L149" s="230"/>
      <c r="M149" s="231"/>
      <c r="N149" s="232"/>
      <c r="O149" s="232"/>
      <c r="P149" s="232"/>
      <c r="Q149" s="232"/>
      <c r="R149" s="232"/>
      <c r="S149" s="232"/>
      <c r="T149" s="23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4" t="s">
        <v>131</v>
      </c>
      <c r="AU149" s="234" t="s">
        <v>81</v>
      </c>
      <c r="AV149" s="13" t="s">
        <v>86</v>
      </c>
      <c r="AW149" s="13" t="s">
        <v>35</v>
      </c>
      <c r="AX149" s="13" t="s">
        <v>76</v>
      </c>
      <c r="AY149" s="234" t="s">
        <v>116</v>
      </c>
    </row>
    <row r="150" s="14" customFormat="1">
      <c r="A150" s="14"/>
      <c r="B150" s="235"/>
      <c r="C150" s="236"/>
      <c r="D150" s="215" t="s">
        <v>131</v>
      </c>
      <c r="E150" s="237" t="s">
        <v>19</v>
      </c>
      <c r="F150" s="238" t="s">
        <v>134</v>
      </c>
      <c r="G150" s="236"/>
      <c r="H150" s="239">
        <v>1122</v>
      </c>
      <c r="I150" s="240"/>
      <c r="J150" s="236"/>
      <c r="K150" s="236"/>
      <c r="L150" s="241"/>
      <c r="M150" s="242"/>
      <c r="N150" s="243"/>
      <c r="O150" s="243"/>
      <c r="P150" s="243"/>
      <c r="Q150" s="243"/>
      <c r="R150" s="243"/>
      <c r="S150" s="243"/>
      <c r="T150" s="24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5" t="s">
        <v>131</v>
      </c>
      <c r="AU150" s="245" t="s">
        <v>81</v>
      </c>
      <c r="AV150" s="14" t="s">
        <v>122</v>
      </c>
      <c r="AW150" s="14" t="s">
        <v>35</v>
      </c>
      <c r="AX150" s="14" t="s">
        <v>81</v>
      </c>
      <c r="AY150" s="245" t="s">
        <v>116</v>
      </c>
    </row>
    <row r="151" s="11" customFormat="1" ht="25.92" customHeight="1">
      <c r="A151" s="11"/>
      <c r="B151" s="181"/>
      <c r="C151" s="182"/>
      <c r="D151" s="183" t="s">
        <v>75</v>
      </c>
      <c r="E151" s="184" t="s">
        <v>150</v>
      </c>
      <c r="F151" s="184" t="s">
        <v>236</v>
      </c>
      <c r="G151" s="182"/>
      <c r="H151" s="182"/>
      <c r="I151" s="185"/>
      <c r="J151" s="186">
        <f>BK151</f>
        <v>0</v>
      </c>
      <c r="K151" s="182"/>
      <c r="L151" s="187"/>
      <c r="M151" s="188"/>
      <c r="N151" s="189"/>
      <c r="O151" s="189"/>
      <c r="P151" s="190">
        <f>SUM(P152:P184)</f>
        <v>0</v>
      </c>
      <c r="Q151" s="189"/>
      <c r="R151" s="190">
        <f>SUM(R152:R184)</f>
        <v>2412.0766487999999</v>
      </c>
      <c r="S151" s="189"/>
      <c r="T151" s="191">
        <f>SUM(T152:T184)</f>
        <v>0</v>
      </c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R151" s="192" t="s">
        <v>81</v>
      </c>
      <c r="AT151" s="193" t="s">
        <v>75</v>
      </c>
      <c r="AU151" s="193" t="s">
        <v>76</v>
      </c>
      <c r="AY151" s="192" t="s">
        <v>116</v>
      </c>
      <c r="BK151" s="194">
        <f>SUM(BK152:BK184)</f>
        <v>0</v>
      </c>
    </row>
    <row r="152" s="2" customFormat="1" ht="16.5" customHeight="1">
      <c r="A152" s="40"/>
      <c r="B152" s="41"/>
      <c r="C152" s="195" t="s">
        <v>216</v>
      </c>
      <c r="D152" s="195" t="s">
        <v>117</v>
      </c>
      <c r="E152" s="196" t="s">
        <v>237</v>
      </c>
      <c r="F152" s="197" t="s">
        <v>238</v>
      </c>
      <c r="G152" s="198" t="s">
        <v>128</v>
      </c>
      <c r="H152" s="199">
        <v>2788</v>
      </c>
      <c r="I152" s="200"/>
      <c r="J152" s="201">
        <f>ROUND(I152*H152,2)</f>
        <v>0</v>
      </c>
      <c r="K152" s="197" t="s">
        <v>121</v>
      </c>
      <c r="L152" s="46"/>
      <c r="M152" s="202" t="s">
        <v>19</v>
      </c>
      <c r="N152" s="203" t="s">
        <v>47</v>
      </c>
      <c r="O152" s="86"/>
      <c r="P152" s="204">
        <f>O152*H152</f>
        <v>0</v>
      </c>
      <c r="Q152" s="204">
        <v>0.46000000000000002</v>
      </c>
      <c r="R152" s="204">
        <f>Q152*H152</f>
        <v>1282.48</v>
      </c>
      <c r="S152" s="204">
        <v>0</v>
      </c>
      <c r="T152" s="205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06" t="s">
        <v>122</v>
      </c>
      <c r="AT152" s="206" t="s">
        <v>117</v>
      </c>
      <c r="AU152" s="206" t="s">
        <v>81</v>
      </c>
      <c r="AY152" s="19" t="s">
        <v>116</v>
      </c>
      <c r="BE152" s="207">
        <f>IF(N152="základní",J152,0)</f>
        <v>0</v>
      </c>
      <c r="BF152" s="207">
        <f>IF(N152="snížená",J152,0)</f>
        <v>0</v>
      </c>
      <c r="BG152" s="207">
        <f>IF(N152="zákl. přenesená",J152,0)</f>
        <v>0</v>
      </c>
      <c r="BH152" s="207">
        <f>IF(N152="sníž. přenesená",J152,0)</f>
        <v>0</v>
      </c>
      <c r="BI152" s="207">
        <f>IF(N152="nulová",J152,0)</f>
        <v>0</v>
      </c>
      <c r="BJ152" s="19" t="s">
        <v>81</v>
      </c>
      <c r="BK152" s="207">
        <f>ROUND(I152*H152,2)</f>
        <v>0</v>
      </c>
      <c r="BL152" s="19" t="s">
        <v>122</v>
      </c>
      <c r="BM152" s="206" t="s">
        <v>239</v>
      </c>
    </row>
    <row r="153" s="2" customFormat="1">
      <c r="A153" s="40"/>
      <c r="B153" s="41"/>
      <c r="C153" s="42"/>
      <c r="D153" s="208" t="s">
        <v>124</v>
      </c>
      <c r="E153" s="42"/>
      <c r="F153" s="209" t="s">
        <v>240</v>
      </c>
      <c r="G153" s="42"/>
      <c r="H153" s="42"/>
      <c r="I153" s="210"/>
      <c r="J153" s="42"/>
      <c r="K153" s="42"/>
      <c r="L153" s="46"/>
      <c r="M153" s="211"/>
      <c r="N153" s="212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124</v>
      </c>
      <c r="AU153" s="19" t="s">
        <v>81</v>
      </c>
    </row>
    <row r="154" s="12" customFormat="1">
      <c r="A154" s="12"/>
      <c r="B154" s="213"/>
      <c r="C154" s="214"/>
      <c r="D154" s="215" t="s">
        <v>131</v>
      </c>
      <c r="E154" s="216" t="s">
        <v>19</v>
      </c>
      <c r="F154" s="217" t="s">
        <v>241</v>
      </c>
      <c r="G154" s="214"/>
      <c r="H154" s="216" t="s">
        <v>19</v>
      </c>
      <c r="I154" s="218"/>
      <c r="J154" s="214"/>
      <c r="K154" s="214"/>
      <c r="L154" s="219"/>
      <c r="M154" s="220"/>
      <c r="N154" s="221"/>
      <c r="O154" s="221"/>
      <c r="P154" s="221"/>
      <c r="Q154" s="221"/>
      <c r="R154" s="221"/>
      <c r="S154" s="221"/>
      <c r="T154" s="22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T154" s="223" t="s">
        <v>131</v>
      </c>
      <c r="AU154" s="223" t="s">
        <v>81</v>
      </c>
      <c r="AV154" s="12" t="s">
        <v>81</v>
      </c>
      <c r="AW154" s="12" t="s">
        <v>35</v>
      </c>
      <c r="AX154" s="12" t="s">
        <v>76</v>
      </c>
      <c r="AY154" s="223" t="s">
        <v>116</v>
      </c>
    </row>
    <row r="155" s="13" customFormat="1">
      <c r="A155" s="13"/>
      <c r="B155" s="224"/>
      <c r="C155" s="225"/>
      <c r="D155" s="215" t="s">
        <v>131</v>
      </c>
      <c r="E155" s="226" t="s">
        <v>19</v>
      </c>
      <c r="F155" s="227" t="s">
        <v>242</v>
      </c>
      <c r="G155" s="225"/>
      <c r="H155" s="228">
        <v>2788</v>
      </c>
      <c r="I155" s="229"/>
      <c r="J155" s="225"/>
      <c r="K155" s="225"/>
      <c r="L155" s="230"/>
      <c r="M155" s="231"/>
      <c r="N155" s="232"/>
      <c r="O155" s="232"/>
      <c r="P155" s="232"/>
      <c r="Q155" s="232"/>
      <c r="R155" s="232"/>
      <c r="S155" s="232"/>
      <c r="T155" s="23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4" t="s">
        <v>131</v>
      </c>
      <c r="AU155" s="234" t="s">
        <v>81</v>
      </c>
      <c r="AV155" s="13" t="s">
        <v>86</v>
      </c>
      <c r="AW155" s="13" t="s">
        <v>35</v>
      </c>
      <c r="AX155" s="13" t="s">
        <v>76</v>
      </c>
      <c r="AY155" s="234" t="s">
        <v>116</v>
      </c>
    </row>
    <row r="156" s="14" customFormat="1">
      <c r="A156" s="14"/>
      <c r="B156" s="235"/>
      <c r="C156" s="236"/>
      <c r="D156" s="215" t="s">
        <v>131</v>
      </c>
      <c r="E156" s="237" t="s">
        <v>19</v>
      </c>
      <c r="F156" s="238" t="s">
        <v>134</v>
      </c>
      <c r="G156" s="236"/>
      <c r="H156" s="239">
        <v>2788</v>
      </c>
      <c r="I156" s="240"/>
      <c r="J156" s="236"/>
      <c r="K156" s="236"/>
      <c r="L156" s="241"/>
      <c r="M156" s="242"/>
      <c r="N156" s="243"/>
      <c r="O156" s="243"/>
      <c r="P156" s="243"/>
      <c r="Q156" s="243"/>
      <c r="R156" s="243"/>
      <c r="S156" s="243"/>
      <c r="T156" s="24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5" t="s">
        <v>131</v>
      </c>
      <c r="AU156" s="245" t="s">
        <v>81</v>
      </c>
      <c r="AV156" s="14" t="s">
        <v>122</v>
      </c>
      <c r="AW156" s="14" t="s">
        <v>35</v>
      </c>
      <c r="AX156" s="14" t="s">
        <v>81</v>
      </c>
      <c r="AY156" s="245" t="s">
        <v>116</v>
      </c>
    </row>
    <row r="157" s="2" customFormat="1" ht="16.5" customHeight="1">
      <c r="A157" s="40"/>
      <c r="B157" s="41"/>
      <c r="C157" s="195" t="s">
        <v>243</v>
      </c>
      <c r="D157" s="195" t="s">
        <v>117</v>
      </c>
      <c r="E157" s="196" t="s">
        <v>244</v>
      </c>
      <c r="F157" s="197" t="s">
        <v>245</v>
      </c>
      <c r="G157" s="198" t="s">
        <v>128</v>
      </c>
      <c r="H157" s="199">
        <v>259</v>
      </c>
      <c r="I157" s="200"/>
      <c r="J157" s="201">
        <f>ROUND(I157*H157,2)</f>
        <v>0</v>
      </c>
      <c r="K157" s="197" t="s">
        <v>121</v>
      </c>
      <c r="L157" s="46"/>
      <c r="M157" s="202" t="s">
        <v>19</v>
      </c>
      <c r="N157" s="203" t="s">
        <v>47</v>
      </c>
      <c r="O157" s="86"/>
      <c r="P157" s="204">
        <f>O157*H157</f>
        <v>0</v>
      </c>
      <c r="Q157" s="204">
        <v>0.57499999999999996</v>
      </c>
      <c r="R157" s="204">
        <f>Q157*H157</f>
        <v>148.92499999999998</v>
      </c>
      <c r="S157" s="204">
        <v>0</v>
      </c>
      <c r="T157" s="205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06" t="s">
        <v>122</v>
      </c>
      <c r="AT157" s="206" t="s">
        <v>117</v>
      </c>
      <c r="AU157" s="206" t="s">
        <v>81</v>
      </c>
      <c r="AY157" s="19" t="s">
        <v>116</v>
      </c>
      <c r="BE157" s="207">
        <f>IF(N157="základní",J157,0)</f>
        <v>0</v>
      </c>
      <c r="BF157" s="207">
        <f>IF(N157="snížená",J157,0)</f>
        <v>0</v>
      </c>
      <c r="BG157" s="207">
        <f>IF(N157="zákl. přenesená",J157,0)</f>
        <v>0</v>
      </c>
      <c r="BH157" s="207">
        <f>IF(N157="sníž. přenesená",J157,0)</f>
        <v>0</v>
      </c>
      <c r="BI157" s="207">
        <f>IF(N157="nulová",J157,0)</f>
        <v>0</v>
      </c>
      <c r="BJ157" s="19" t="s">
        <v>81</v>
      </c>
      <c r="BK157" s="207">
        <f>ROUND(I157*H157,2)</f>
        <v>0</v>
      </c>
      <c r="BL157" s="19" t="s">
        <v>122</v>
      </c>
      <c r="BM157" s="206" t="s">
        <v>246</v>
      </c>
    </row>
    <row r="158" s="2" customFormat="1">
      <c r="A158" s="40"/>
      <c r="B158" s="41"/>
      <c r="C158" s="42"/>
      <c r="D158" s="208" t="s">
        <v>124</v>
      </c>
      <c r="E158" s="42"/>
      <c r="F158" s="209" t="s">
        <v>247</v>
      </c>
      <c r="G158" s="42"/>
      <c r="H158" s="42"/>
      <c r="I158" s="210"/>
      <c r="J158" s="42"/>
      <c r="K158" s="42"/>
      <c r="L158" s="46"/>
      <c r="M158" s="211"/>
      <c r="N158" s="212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124</v>
      </c>
      <c r="AU158" s="19" t="s">
        <v>81</v>
      </c>
    </row>
    <row r="159" s="12" customFormat="1">
      <c r="A159" s="12"/>
      <c r="B159" s="213"/>
      <c r="C159" s="214"/>
      <c r="D159" s="215" t="s">
        <v>131</v>
      </c>
      <c r="E159" s="216" t="s">
        <v>19</v>
      </c>
      <c r="F159" s="217" t="s">
        <v>248</v>
      </c>
      <c r="G159" s="214"/>
      <c r="H159" s="216" t="s">
        <v>19</v>
      </c>
      <c r="I159" s="218"/>
      <c r="J159" s="214"/>
      <c r="K159" s="214"/>
      <c r="L159" s="219"/>
      <c r="M159" s="220"/>
      <c r="N159" s="221"/>
      <c r="O159" s="221"/>
      <c r="P159" s="221"/>
      <c r="Q159" s="221"/>
      <c r="R159" s="221"/>
      <c r="S159" s="221"/>
      <c r="T159" s="22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T159" s="223" t="s">
        <v>131</v>
      </c>
      <c r="AU159" s="223" t="s">
        <v>81</v>
      </c>
      <c r="AV159" s="12" t="s">
        <v>81</v>
      </c>
      <c r="AW159" s="12" t="s">
        <v>35</v>
      </c>
      <c r="AX159" s="12" t="s">
        <v>76</v>
      </c>
      <c r="AY159" s="223" t="s">
        <v>116</v>
      </c>
    </row>
    <row r="160" s="13" customFormat="1">
      <c r="A160" s="13"/>
      <c r="B160" s="224"/>
      <c r="C160" s="225"/>
      <c r="D160" s="215" t="s">
        <v>131</v>
      </c>
      <c r="E160" s="226" t="s">
        <v>19</v>
      </c>
      <c r="F160" s="227" t="s">
        <v>249</v>
      </c>
      <c r="G160" s="225"/>
      <c r="H160" s="228">
        <v>259</v>
      </c>
      <c r="I160" s="229"/>
      <c r="J160" s="225"/>
      <c r="K160" s="225"/>
      <c r="L160" s="230"/>
      <c r="M160" s="231"/>
      <c r="N160" s="232"/>
      <c r="O160" s="232"/>
      <c r="P160" s="232"/>
      <c r="Q160" s="232"/>
      <c r="R160" s="232"/>
      <c r="S160" s="232"/>
      <c r="T160" s="23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4" t="s">
        <v>131</v>
      </c>
      <c r="AU160" s="234" t="s">
        <v>81</v>
      </c>
      <c r="AV160" s="13" t="s">
        <v>86</v>
      </c>
      <c r="AW160" s="13" t="s">
        <v>35</v>
      </c>
      <c r="AX160" s="13" t="s">
        <v>76</v>
      </c>
      <c r="AY160" s="234" t="s">
        <v>116</v>
      </c>
    </row>
    <row r="161" s="14" customFormat="1">
      <c r="A161" s="14"/>
      <c r="B161" s="235"/>
      <c r="C161" s="236"/>
      <c r="D161" s="215" t="s">
        <v>131</v>
      </c>
      <c r="E161" s="237" t="s">
        <v>19</v>
      </c>
      <c r="F161" s="238" t="s">
        <v>134</v>
      </c>
      <c r="G161" s="236"/>
      <c r="H161" s="239">
        <v>259</v>
      </c>
      <c r="I161" s="240"/>
      <c r="J161" s="236"/>
      <c r="K161" s="236"/>
      <c r="L161" s="241"/>
      <c r="M161" s="242"/>
      <c r="N161" s="243"/>
      <c r="O161" s="243"/>
      <c r="P161" s="243"/>
      <c r="Q161" s="243"/>
      <c r="R161" s="243"/>
      <c r="S161" s="243"/>
      <c r="T161" s="24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5" t="s">
        <v>131</v>
      </c>
      <c r="AU161" s="245" t="s">
        <v>81</v>
      </c>
      <c r="AV161" s="14" t="s">
        <v>122</v>
      </c>
      <c r="AW161" s="14" t="s">
        <v>35</v>
      </c>
      <c r="AX161" s="14" t="s">
        <v>81</v>
      </c>
      <c r="AY161" s="245" t="s">
        <v>116</v>
      </c>
    </row>
    <row r="162" s="2" customFormat="1" ht="16.5" customHeight="1">
      <c r="A162" s="40"/>
      <c r="B162" s="41"/>
      <c r="C162" s="195" t="s">
        <v>250</v>
      </c>
      <c r="D162" s="195" t="s">
        <v>117</v>
      </c>
      <c r="E162" s="196" t="s">
        <v>251</v>
      </c>
      <c r="F162" s="197" t="s">
        <v>252</v>
      </c>
      <c r="G162" s="198" t="s">
        <v>128</v>
      </c>
      <c r="H162" s="199">
        <v>3047</v>
      </c>
      <c r="I162" s="200"/>
      <c r="J162" s="201">
        <f>ROUND(I162*H162,2)</f>
        <v>0</v>
      </c>
      <c r="K162" s="197" t="s">
        <v>121</v>
      </c>
      <c r="L162" s="46"/>
      <c r="M162" s="202" t="s">
        <v>19</v>
      </c>
      <c r="N162" s="203" t="s">
        <v>47</v>
      </c>
      <c r="O162" s="86"/>
      <c r="P162" s="204">
        <f>O162*H162</f>
        <v>0</v>
      </c>
      <c r="Q162" s="204">
        <v>0.090620000000000006</v>
      </c>
      <c r="R162" s="204">
        <f>Q162*H162</f>
        <v>276.11914000000002</v>
      </c>
      <c r="S162" s="204">
        <v>0</v>
      </c>
      <c r="T162" s="205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06" t="s">
        <v>122</v>
      </c>
      <c r="AT162" s="206" t="s">
        <v>117</v>
      </c>
      <c r="AU162" s="206" t="s">
        <v>81</v>
      </c>
      <c r="AY162" s="19" t="s">
        <v>116</v>
      </c>
      <c r="BE162" s="207">
        <f>IF(N162="základní",J162,0)</f>
        <v>0</v>
      </c>
      <c r="BF162" s="207">
        <f>IF(N162="snížená",J162,0)</f>
        <v>0</v>
      </c>
      <c r="BG162" s="207">
        <f>IF(N162="zákl. přenesená",J162,0)</f>
        <v>0</v>
      </c>
      <c r="BH162" s="207">
        <f>IF(N162="sníž. přenesená",J162,0)</f>
        <v>0</v>
      </c>
      <c r="BI162" s="207">
        <f>IF(N162="nulová",J162,0)</f>
        <v>0</v>
      </c>
      <c r="BJ162" s="19" t="s">
        <v>81</v>
      </c>
      <c r="BK162" s="207">
        <f>ROUND(I162*H162,2)</f>
        <v>0</v>
      </c>
      <c r="BL162" s="19" t="s">
        <v>122</v>
      </c>
      <c r="BM162" s="206" t="s">
        <v>253</v>
      </c>
    </row>
    <row r="163" s="2" customFormat="1">
      <c r="A163" s="40"/>
      <c r="B163" s="41"/>
      <c r="C163" s="42"/>
      <c r="D163" s="208" t="s">
        <v>124</v>
      </c>
      <c r="E163" s="42"/>
      <c r="F163" s="209" t="s">
        <v>254</v>
      </c>
      <c r="G163" s="42"/>
      <c r="H163" s="42"/>
      <c r="I163" s="210"/>
      <c r="J163" s="42"/>
      <c r="K163" s="42"/>
      <c r="L163" s="46"/>
      <c r="M163" s="211"/>
      <c r="N163" s="212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124</v>
      </c>
      <c r="AU163" s="19" t="s">
        <v>81</v>
      </c>
    </row>
    <row r="164" s="12" customFormat="1">
      <c r="A164" s="12"/>
      <c r="B164" s="213"/>
      <c r="C164" s="214"/>
      <c r="D164" s="215" t="s">
        <v>131</v>
      </c>
      <c r="E164" s="216" t="s">
        <v>19</v>
      </c>
      <c r="F164" s="217" t="s">
        <v>255</v>
      </c>
      <c r="G164" s="214"/>
      <c r="H164" s="216" t="s">
        <v>19</v>
      </c>
      <c r="I164" s="218"/>
      <c r="J164" s="214"/>
      <c r="K164" s="214"/>
      <c r="L164" s="219"/>
      <c r="M164" s="220"/>
      <c r="N164" s="221"/>
      <c r="O164" s="221"/>
      <c r="P164" s="221"/>
      <c r="Q164" s="221"/>
      <c r="R164" s="221"/>
      <c r="S164" s="221"/>
      <c r="T164" s="22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T164" s="223" t="s">
        <v>131</v>
      </c>
      <c r="AU164" s="223" t="s">
        <v>81</v>
      </c>
      <c r="AV164" s="12" t="s">
        <v>81</v>
      </c>
      <c r="AW164" s="12" t="s">
        <v>35</v>
      </c>
      <c r="AX164" s="12" t="s">
        <v>76</v>
      </c>
      <c r="AY164" s="223" t="s">
        <v>116</v>
      </c>
    </row>
    <row r="165" s="13" customFormat="1">
      <c r="A165" s="13"/>
      <c r="B165" s="224"/>
      <c r="C165" s="225"/>
      <c r="D165" s="215" t="s">
        <v>131</v>
      </c>
      <c r="E165" s="226" t="s">
        <v>19</v>
      </c>
      <c r="F165" s="227" t="s">
        <v>256</v>
      </c>
      <c r="G165" s="225"/>
      <c r="H165" s="228">
        <v>3047</v>
      </c>
      <c r="I165" s="229"/>
      <c r="J165" s="225"/>
      <c r="K165" s="225"/>
      <c r="L165" s="230"/>
      <c r="M165" s="231"/>
      <c r="N165" s="232"/>
      <c r="O165" s="232"/>
      <c r="P165" s="232"/>
      <c r="Q165" s="232"/>
      <c r="R165" s="232"/>
      <c r="S165" s="232"/>
      <c r="T165" s="23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4" t="s">
        <v>131</v>
      </c>
      <c r="AU165" s="234" t="s">
        <v>81</v>
      </c>
      <c r="AV165" s="13" t="s">
        <v>86</v>
      </c>
      <c r="AW165" s="13" t="s">
        <v>35</v>
      </c>
      <c r="AX165" s="13" t="s">
        <v>76</v>
      </c>
      <c r="AY165" s="234" t="s">
        <v>116</v>
      </c>
    </row>
    <row r="166" s="14" customFormat="1">
      <c r="A166" s="14"/>
      <c r="B166" s="235"/>
      <c r="C166" s="236"/>
      <c r="D166" s="215" t="s">
        <v>131</v>
      </c>
      <c r="E166" s="237" t="s">
        <v>19</v>
      </c>
      <c r="F166" s="238" t="s">
        <v>134</v>
      </c>
      <c r="G166" s="236"/>
      <c r="H166" s="239">
        <v>3047</v>
      </c>
      <c r="I166" s="240"/>
      <c r="J166" s="236"/>
      <c r="K166" s="236"/>
      <c r="L166" s="241"/>
      <c r="M166" s="242"/>
      <c r="N166" s="243"/>
      <c r="O166" s="243"/>
      <c r="P166" s="243"/>
      <c r="Q166" s="243"/>
      <c r="R166" s="243"/>
      <c r="S166" s="243"/>
      <c r="T166" s="24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5" t="s">
        <v>131</v>
      </c>
      <c r="AU166" s="245" t="s">
        <v>81</v>
      </c>
      <c r="AV166" s="14" t="s">
        <v>122</v>
      </c>
      <c r="AW166" s="14" t="s">
        <v>35</v>
      </c>
      <c r="AX166" s="14" t="s">
        <v>81</v>
      </c>
      <c r="AY166" s="245" t="s">
        <v>116</v>
      </c>
    </row>
    <row r="167" s="2" customFormat="1" ht="16.5" customHeight="1">
      <c r="A167" s="40"/>
      <c r="B167" s="41"/>
      <c r="C167" s="247" t="s">
        <v>7</v>
      </c>
      <c r="D167" s="247" t="s">
        <v>257</v>
      </c>
      <c r="E167" s="248" t="s">
        <v>258</v>
      </c>
      <c r="F167" s="249" t="s">
        <v>259</v>
      </c>
      <c r="G167" s="250" t="s">
        <v>128</v>
      </c>
      <c r="H167" s="251">
        <v>2951</v>
      </c>
      <c r="I167" s="252"/>
      <c r="J167" s="253">
        <f>ROUND(I167*H167,2)</f>
        <v>0</v>
      </c>
      <c r="K167" s="249" t="s">
        <v>121</v>
      </c>
      <c r="L167" s="254"/>
      <c r="M167" s="255" t="s">
        <v>19</v>
      </c>
      <c r="N167" s="256" t="s">
        <v>47</v>
      </c>
      <c r="O167" s="86"/>
      <c r="P167" s="204">
        <f>O167*H167</f>
        <v>0</v>
      </c>
      <c r="Q167" s="204">
        <v>0.17599999999999999</v>
      </c>
      <c r="R167" s="204">
        <f>Q167*H167</f>
        <v>519.37599999999998</v>
      </c>
      <c r="S167" s="204">
        <v>0</v>
      </c>
      <c r="T167" s="205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06" t="s">
        <v>172</v>
      </c>
      <c r="AT167" s="206" t="s">
        <v>257</v>
      </c>
      <c r="AU167" s="206" t="s">
        <v>81</v>
      </c>
      <c r="AY167" s="19" t="s">
        <v>116</v>
      </c>
      <c r="BE167" s="207">
        <f>IF(N167="základní",J167,0)</f>
        <v>0</v>
      </c>
      <c r="BF167" s="207">
        <f>IF(N167="snížená",J167,0)</f>
        <v>0</v>
      </c>
      <c r="BG167" s="207">
        <f>IF(N167="zákl. přenesená",J167,0)</f>
        <v>0</v>
      </c>
      <c r="BH167" s="207">
        <f>IF(N167="sníž. přenesená",J167,0)</f>
        <v>0</v>
      </c>
      <c r="BI167" s="207">
        <f>IF(N167="nulová",J167,0)</f>
        <v>0</v>
      </c>
      <c r="BJ167" s="19" t="s">
        <v>81</v>
      </c>
      <c r="BK167" s="207">
        <f>ROUND(I167*H167,2)</f>
        <v>0</v>
      </c>
      <c r="BL167" s="19" t="s">
        <v>122</v>
      </c>
      <c r="BM167" s="206" t="s">
        <v>260</v>
      </c>
    </row>
    <row r="168" s="2" customFormat="1" ht="16.5" customHeight="1">
      <c r="A168" s="40"/>
      <c r="B168" s="41"/>
      <c r="C168" s="247" t="s">
        <v>261</v>
      </c>
      <c r="D168" s="247" t="s">
        <v>257</v>
      </c>
      <c r="E168" s="248" t="s">
        <v>262</v>
      </c>
      <c r="F168" s="249" t="s">
        <v>263</v>
      </c>
      <c r="G168" s="250" t="s">
        <v>128</v>
      </c>
      <c r="H168" s="251">
        <v>90</v>
      </c>
      <c r="I168" s="252"/>
      <c r="J168" s="253">
        <f>ROUND(I168*H168,2)</f>
        <v>0</v>
      </c>
      <c r="K168" s="249" t="s">
        <v>121</v>
      </c>
      <c r="L168" s="254"/>
      <c r="M168" s="255" t="s">
        <v>19</v>
      </c>
      <c r="N168" s="256" t="s">
        <v>47</v>
      </c>
      <c r="O168" s="86"/>
      <c r="P168" s="204">
        <f>O168*H168</f>
        <v>0</v>
      </c>
      <c r="Q168" s="204">
        <v>0.17499999999999999</v>
      </c>
      <c r="R168" s="204">
        <f>Q168*H168</f>
        <v>15.749999999999998</v>
      </c>
      <c r="S168" s="204">
        <v>0</v>
      </c>
      <c r="T168" s="205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06" t="s">
        <v>172</v>
      </c>
      <c r="AT168" s="206" t="s">
        <v>257</v>
      </c>
      <c r="AU168" s="206" t="s">
        <v>81</v>
      </c>
      <c r="AY168" s="19" t="s">
        <v>116</v>
      </c>
      <c r="BE168" s="207">
        <f>IF(N168="základní",J168,0)</f>
        <v>0</v>
      </c>
      <c r="BF168" s="207">
        <f>IF(N168="snížená",J168,0)</f>
        <v>0</v>
      </c>
      <c r="BG168" s="207">
        <f>IF(N168="zákl. přenesená",J168,0)</f>
        <v>0</v>
      </c>
      <c r="BH168" s="207">
        <f>IF(N168="sníž. přenesená",J168,0)</f>
        <v>0</v>
      </c>
      <c r="BI168" s="207">
        <f>IF(N168="nulová",J168,0)</f>
        <v>0</v>
      </c>
      <c r="BJ168" s="19" t="s">
        <v>81</v>
      </c>
      <c r="BK168" s="207">
        <f>ROUND(I168*H168,2)</f>
        <v>0</v>
      </c>
      <c r="BL168" s="19" t="s">
        <v>122</v>
      </c>
      <c r="BM168" s="206" t="s">
        <v>264</v>
      </c>
    </row>
    <row r="169" s="2" customFormat="1" ht="16.5" customHeight="1">
      <c r="A169" s="40"/>
      <c r="B169" s="41"/>
      <c r="C169" s="247" t="s">
        <v>265</v>
      </c>
      <c r="D169" s="247" t="s">
        <v>257</v>
      </c>
      <c r="E169" s="248" t="s">
        <v>266</v>
      </c>
      <c r="F169" s="249" t="s">
        <v>267</v>
      </c>
      <c r="G169" s="250" t="s">
        <v>128</v>
      </c>
      <c r="H169" s="251">
        <v>37</v>
      </c>
      <c r="I169" s="252"/>
      <c r="J169" s="253">
        <f>ROUND(I169*H169,2)</f>
        <v>0</v>
      </c>
      <c r="K169" s="249" t="s">
        <v>121</v>
      </c>
      <c r="L169" s="254"/>
      <c r="M169" s="255" t="s">
        <v>19</v>
      </c>
      <c r="N169" s="256" t="s">
        <v>47</v>
      </c>
      <c r="O169" s="86"/>
      <c r="P169" s="204">
        <f>O169*H169</f>
        <v>0</v>
      </c>
      <c r="Q169" s="204">
        <v>0.17599999999999999</v>
      </c>
      <c r="R169" s="204">
        <f>Q169*H169</f>
        <v>6.5119999999999996</v>
      </c>
      <c r="S169" s="204">
        <v>0</v>
      </c>
      <c r="T169" s="205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06" t="s">
        <v>172</v>
      </c>
      <c r="AT169" s="206" t="s">
        <v>257</v>
      </c>
      <c r="AU169" s="206" t="s">
        <v>81</v>
      </c>
      <c r="AY169" s="19" t="s">
        <v>116</v>
      </c>
      <c r="BE169" s="207">
        <f>IF(N169="základní",J169,0)</f>
        <v>0</v>
      </c>
      <c r="BF169" s="207">
        <f>IF(N169="snížená",J169,0)</f>
        <v>0</v>
      </c>
      <c r="BG169" s="207">
        <f>IF(N169="zákl. přenesená",J169,0)</f>
        <v>0</v>
      </c>
      <c r="BH169" s="207">
        <f>IF(N169="sníž. přenesená",J169,0)</f>
        <v>0</v>
      </c>
      <c r="BI169" s="207">
        <f>IF(N169="nulová",J169,0)</f>
        <v>0</v>
      </c>
      <c r="BJ169" s="19" t="s">
        <v>81</v>
      </c>
      <c r="BK169" s="207">
        <f>ROUND(I169*H169,2)</f>
        <v>0</v>
      </c>
      <c r="BL169" s="19" t="s">
        <v>122</v>
      </c>
      <c r="BM169" s="206" t="s">
        <v>268</v>
      </c>
    </row>
    <row r="170" s="2" customFormat="1" ht="16.5" customHeight="1">
      <c r="A170" s="40"/>
      <c r="B170" s="41"/>
      <c r="C170" s="195" t="s">
        <v>269</v>
      </c>
      <c r="D170" s="195" t="s">
        <v>117</v>
      </c>
      <c r="E170" s="196" t="s">
        <v>270</v>
      </c>
      <c r="F170" s="197" t="s">
        <v>271</v>
      </c>
      <c r="G170" s="198" t="s">
        <v>128</v>
      </c>
      <c r="H170" s="199">
        <v>505</v>
      </c>
      <c r="I170" s="200"/>
      <c r="J170" s="201">
        <f>ROUND(I170*H170,2)</f>
        <v>0</v>
      </c>
      <c r="K170" s="197" t="s">
        <v>121</v>
      </c>
      <c r="L170" s="46"/>
      <c r="M170" s="202" t="s">
        <v>19</v>
      </c>
      <c r="N170" s="203" t="s">
        <v>47</v>
      </c>
      <c r="O170" s="86"/>
      <c r="P170" s="204">
        <f>O170*H170</f>
        <v>0</v>
      </c>
      <c r="Q170" s="204">
        <v>0.18462999999999999</v>
      </c>
      <c r="R170" s="204">
        <f>Q170*H170</f>
        <v>93.23814999999999</v>
      </c>
      <c r="S170" s="204">
        <v>0</v>
      </c>
      <c r="T170" s="205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06" t="s">
        <v>122</v>
      </c>
      <c r="AT170" s="206" t="s">
        <v>117</v>
      </c>
      <c r="AU170" s="206" t="s">
        <v>81</v>
      </c>
      <c r="AY170" s="19" t="s">
        <v>116</v>
      </c>
      <c r="BE170" s="207">
        <f>IF(N170="základní",J170,0)</f>
        <v>0</v>
      </c>
      <c r="BF170" s="207">
        <f>IF(N170="snížená",J170,0)</f>
        <v>0</v>
      </c>
      <c r="BG170" s="207">
        <f>IF(N170="zákl. přenesená",J170,0)</f>
        <v>0</v>
      </c>
      <c r="BH170" s="207">
        <f>IF(N170="sníž. přenesená",J170,0)</f>
        <v>0</v>
      </c>
      <c r="BI170" s="207">
        <f>IF(N170="nulová",J170,0)</f>
        <v>0</v>
      </c>
      <c r="BJ170" s="19" t="s">
        <v>81</v>
      </c>
      <c r="BK170" s="207">
        <f>ROUND(I170*H170,2)</f>
        <v>0</v>
      </c>
      <c r="BL170" s="19" t="s">
        <v>122</v>
      </c>
      <c r="BM170" s="206" t="s">
        <v>272</v>
      </c>
    </row>
    <row r="171" s="2" customFormat="1">
      <c r="A171" s="40"/>
      <c r="B171" s="41"/>
      <c r="C171" s="42"/>
      <c r="D171" s="208" t="s">
        <v>124</v>
      </c>
      <c r="E171" s="42"/>
      <c r="F171" s="209" t="s">
        <v>273</v>
      </c>
      <c r="G171" s="42"/>
      <c r="H171" s="42"/>
      <c r="I171" s="210"/>
      <c r="J171" s="42"/>
      <c r="K171" s="42"/>
      <c r="L171" s="46"/>
      <c r="M171" s="211"/>
      <c r="N171" s="212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124</v>
      </c>
      <c r="AU171" s="19" t="s">
        <v>81</v>
      </c>
    </row>
    <row r="172" s="12" customFormat="1">
      <c r="A172" s="12"/>
      <c r="B172" s="213"/>
      <c r="C172" s="214"/>
      <c r="D172" s="215" t="s">
        <v>131</v>
      </c>
      <c r="E172" s="216" t="s">
        <v>19</v>
      </c>
      <c r="F172" s="217" t="s">
        <v>148</v>
      </c>
      <c r="G172" s="214"/>
      <c r="H172" s="216" t="s">
        <v>19</v>
      </c>
      <c r="I172" s="218"/>
      <c r="J172" s="214"/>
      <c r="K172" s="214"/>
      <c r="L172" s="219"/>
      <c r="M172" s="220"/>
      <c r="N172" s="221"/>
      <c r="O172" s="221"/>
      <c r="P172" s="221"/>
      <c r="Q172" s="221"/>
      <c r="R172" s="221"/>
      <c r="S172" s="221"/>
      <c r="T172" s="22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T172" s="223" t="s">
        <v>131</v>
      </c>
      <c r="AU172" s="223" t="s">
        <v>81</v>
      </c>
      <c r="AV172" s="12" t="s">
        <v>81</v>
      </c>
      <c r="AW172" s="12" t="s">
        <v>35</v>
      </c>
      <c r="AX172" s="12" t="s">
        <v>76</v>
      </c>
      <c r="AY172" s="223" t="s">
        <v>116</v>
      </c>
    </row>
    <row r="173" s="13" customFormat="1">
      <c r="A173" s="13"/>
      <c r="B173" s="224"/>
      <c r="C173" s="225"/>
      <c r="D173" s="215" t="s">
        <v>131</v>
      </c>
      <c r="E173" s="226" t="s">
        <v>19</v>
      </c>
      <c r="F173" s="227" t="s">
        <v>149</v>
      </c>
      <c r="G173" s="225"/>
      <c r="H173" s="228">
        <v>505</v>
      </c>
      <c r="I173" s="229"/>
      <c r="J173" s="225"/>
      <c r="K173" s="225"/>
      <c r="L173" s="230"/>
      <c r="M173" s="231"/>
      <c r="N173" s="232"/>
      <c r="O173" s="232"/>
      <c r="P173" s="232"/>
      <c r="Q173" s="232"/>
      <c r="R173" s="232"/>
      <c r="S173" s="232"/>
      <c r="T173" s="23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4" t="s">
        <v>131</v>
      </c>
      <c r="AU173" s="234" t="s">
        <v>81</v>
      </c>
      <c r="AV173" s="13" t="s">
        <v>86</v>
      </c>
      <c r="AW173" s="13" t="s">
        <v>35</v>
      </c>
      <c r="AX173" s="13" t="s">
        <v>76</v>
      </c>
      <c r="AY173" s="234" t="s">
        <v>116</v>
      </c>
    </row>
    <row r="174" s="14" customFormat="1">
      <c r="A174" s="14"/>
      <c r="B174" s="235"/>
      <c r="C174" s="236"/>
      <c r="D174" s="215" t="s">
        <v>131</v>
      </c>
      <c r="E174" s="237" t="s">
        <v>19</v>
      </c>
      <c r="F174" s="238" t="s">
        <v>134</v>
      </c>
      <c r="G174" s="236"/>
      <c r="H174" s="239">
        <v>505</v>
      </c>
      <c r="I174" s="240"/>
      <c r="J174" s="236"/>
      <c r="K174" s="236"/>
      <c r="L174" s="241"/>
      <c r="M174" s="242"/>
      <c r="N174" s="243"/>
      <c r="O174" s="243"/>
      <c r="P174" s="243"/>
      <c r="Q174" s="243"/>
      <c r="R174" s="243"/>
      <c r="S174" s="243"/>
      <c r="T174" s="24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5" t="s">
        <v>131</v>
      </c>
      <c r="AU174" s="245" t="s">
        <v>81</v>
      </c>
      <c r="AV174" s="14" t="s">
        <v>122</v>
      </c>
      <c r="AW174" s="14" t="s">
        <v>35</v>
      </c>
      <c r="AX174" s="14" t="s">
        <v>81</v>
      </c>
      <c r="AY174" s="245" t="s">
        <v>116</v>
      </c>
    </row>
    <row r="175" s="2" customFormat="1" ht="21.75" customHeight="1">
      <c r="A175" s="40"/>
      <c r="B175" s="41"/>
      <c r="C175" s="195" t="s">
        <v>274</v>
      </c>
      <c r="D175" s="195" t="s">
        <v>117</v>
      </c>
      <c r="E175" s="196" t="s">
        <v>275</v>
      </c>
      <c r="F175" s="197" t="s">
        <v>276</v>
      </c>
      <c r="G175" s="198" t="s">
        <v>128</v>
      </c>
      <c r="H175" s="199">
        <v>505</v>
      </c>
      <c r="I175" s="200"/>
      <c r="J175" s="201">
        <f>ROUND(I175*H175,2)</f>
        <v>0</v>
      </c>
      <c r="K175" s="197" t="s">
        <v>121</v>
      </c>
      <c r="L175" s="46"/>
      <c r="M175" s="202" t="s">
        <v>19</v>
      </c>
      <c r="N175" s="203" t="s">
        <v>47</v>
      </c>
      <c r="O175" s="86"/>
      <c r="P175" s="204">
        <f>O175*H175</f>
        <v>0</v>
      </c>
      <c r="Q175" s="204">
        <v>0.12966</v>
      </c>
      <c r="R175" s="204">
        <f>Q175*H175</f>
        <v>65.478300000000004</v>
      </c>
      <c r="S175" s="204">
        <v>0</v>
      </c>
      <c r="T175" s="205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06" t="s">
        <v>122</v>
      </c>
      <c r="AT175" s="206" t="s">
        <v>117</v>
      </c>
      <c r="AU175" s="206" t="s">
        <v>81</v>
      </c>
      <c r="AY175" s="19" t="s">
        <v>116</v>
      </c>
      <c r="BE175" s="207">
        <f>IF(N175="základní",J175,0)</f>
        <v>0</v>
      </c>
      <c r="BF175" s="207">
        <f>IF(N175="snížená",J175,0)</f>
        <v>0</v>
      </c>
      <c r="BG175" s="207">
        <f>IF(N175="zákl. přenesená",J175,0)</f>
        <v>0</v>
      </c>
      <c r="BH175" s="207">
        <f>IF(N175="sníž. přenesená",J175,0)</f>
        <v>0</v>
      </c>
      <c r="BI175" s="207">
        <f>IF(N175="nulová",J175,0)</f>
        <v>0</v>
      </c>
      <c r="BJ175" s="19" t="s">
        <v>81</v>
      </c>
      <c r="BK175" s="207">
        <f>ROUND(I175*H175,2)</f>
        <v>0</v>
      </c>
      <c r="BL175" s="19" t="s">
        <v>122</v>
      </c>
      <c r="BM175" s="206" t="s">
        <v>277</v>
      </c>
    </row>
    <row r="176" s="2" customFormat="1">
      <c r="A176" s="40"/>
      <c r="B176" s="41"/>
      <c r="C176" s="42"/>
      <c r="D176" s="208" t="s">
        <v>124</v>
      </c>
      <c r="E176" s="42"/>
      <c r="F176" s="209" t="s">
        <v>278</v>
      </c>
      <c r="G176" s="42"/>
      <c r="H176" s="42"/>
      <c r="I176" s="210"/>
      <c r="J176" s="42"/>
      <c r="K176" s="42"/>
      <c r="L176" s="46"/>
      <c r="M176" s="211"/>
      <c r="N176" s="212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124</v>
      </c>
      <c r="AU176" s="19" t="s">
        <v>81</v>
      </c>
    </row>
    <row r="177" s="2" customFormat="1" ht="16.5" customHeight="1">
      <c r="A177" s="40"/>
      <c r="B177" s="41"/>
      <c r="C177" s="195" t="s">
        <v>279</v>
      </c>
      <c r="D177" s="195" t="s">
        <v>117</v>
      </c>
      <c r="E177" s="196" t="s">
        <v>280</v>
      </c>
      <c r="F177" s="197" t="s">
        <v>281</v>
      </c>
      <c r="G177" s="198" t="s">
        <v>128</v>
      </c>
      <c r="H177" s="199">
        <v>505</v>
      </c>
      <c r="I177" s="200"/>
      <c r="J177" s="201">
        <f>ROUND(I177*H177,2)</f>
        <v>0</v>
      </c>
      <c r="K177" s="197" t="s">
        <v>121</v>
      </c>
      <c r="L177" s="46"/>
      <c r="M177" s="202" t="s">
        <v>19</v>
      </c>
      <c r="N177" s="203" t="s">
        <v>47</v>
      </c>
      <c r="O177" s="86"/>
      <c r="P177" s="204">
        <f>O177*H177</f>
        <v>0</v>
      </c>
      <c r="Q177" s="204">
        <v>0.0075300000000000002</v>
      </c>
      <c r="R177" s="204">
        <f>Q177*H177</f>
        <v>3.8026500000000003</v>
      </c>
      <c r="S177" s="204">
        <v>0</v>
      </c>
      <c r="T177" s="205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06" t="s">
        <v>122</v>
      </c>
      <c r="AT177" s="206" t="s">
        <v>117</v>
      </c>
      <c r="AU177" s="206" t="s">
        <v>81</v>
      </c>
      <c r="AY177" s="19" t="s">
        <v>116</v>
      </c>
      <c r="BE177" s="207">
        <f>IF(N177="základní",J177,0)</f>
        <v>0</v>
      </c>
      <c r="BF177" s="207">
        <f>IF(N177="snížená",J177,0)</f>
        <v>0</v>
      </c>
      <c r="BG177" s="207">
        <f>IF(N177="zákl. přenesená",J177,0)</f>
        <v>0</v>
      </c>
      <c r="BH177" s="207">
        <f>IF(N177="sníž. přenesená",J177,0)</f>
        <v>0</v>
      </c>
      <c r="BI177" s="207">
        <f>IF(N177="nulová",J177,0)</f>
        <v>0</v>
      </c>
      <c r="BJ177" s="19" t="s">
        <v>81</v>
      </c>
      <c r="BK177" s="207">
        <f>ROUND(I177*H177,2)</f>
        <v>0</v>
      </c>
      <c r="BL177" s="19" t="s">
        <v>122</v>
      </c>
      <c r="BM177" s="206" t="s">
        <v>282</v>
      </c>
    </row>
    <row r="178" s="2" customFormat="1">
      <c r="A178" s="40"/>
      <c r="B178" s="41"/>
      <c r="C178" s="42"/>
      <c r="D178" s="208" t="s">
        <v>124</v>
      </c>
      <c r="E178" s="42"/>
      <c r="F178" s="209" t="s">
        <v>283</v>
      </c>
      <c r="G178" s="42"/>
      <c r="H178" s="42"/>
      <c r="I178" s="210"/>
      <c r="J178" s="42"/>
      <c r="K178" s="42"/>
      <c r="L178" s="46"/>
      <c r="M178" s="211"/>
      <c r="N178" s="212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124</v>
      </c>
      <c r="AU178" s="19" t="s">
        <v>81</v>
      </c>
    </row>
    <row r="179" s="2" customFormat="1" ht="16.5" customHeight="1">
      <c r="A179" s="40"/>
      <c r="B179" s="41"/>
      <c r="C179" s="195" t="s">
        <v>284</v>
      </c>
      <c r="D179" s="195" t="s">
        <v>117</v>
      </c>
      <c r="E179" s="196" t="s">
        <v>285</v>
      </c>
      <c r="F179" s="197" t="s">
        <v>286</v>
      </c>
      <c r="G179" s="198" t="s">
        <v>128</v>
      </c>
      <c r="H179" s="199">
        <v>505</v>
      </c>
      <c r="I179" s="200"/>
      <c r="J179" s="201">
        <f>ROUND(I179*H179,2)</f>
        <v>0</v>
      </c>
      <c r="K179" s="197" t="s">
        <v>121</v>
      </c>
      <c r="L179" s="46"/>
      <c r="M179" s="202" t="s">
        <v>19</v>
      </c>
      <c r="N179" s="203" t="s">
        <v>47</v>
      </c>
      <c r="O179" s="86"/>
      <c r="P179" s="204">
        <f>O179*H179</f>
        <v>0</v>
      </c>
      <c r="Q179" s="204">
        <v>0.00060999999999999997</v>
      </c>
      <c r="R179" s="204">
        <f>Q179*H179</f>
        <v>0.30804999999999999</v>
      </c>
      <c r="S179" s="204">
        <v>0</v>
      </c>
      <c r="T179" s="205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06" t="s">
        <v>122</v>
      </c>
      <c r="AT179" s="206" t="s">
        <v>117</v>
      </c>
      <c r="AU179" s="206" t="s">
        <v>81</v>
      </c>
      <c r="AY179" s="19" t="s">
        <v>116</v>
      </c>
      <c r="BE179" s="207">
        <f>IF(N179="základní",J179,0)</f>
        <v>0</v>
      </c>
      <c r="BF179" s="207">
        <f>IF(N179="snížená",J179,0)</f>
        <v>0</v>
      </c>
      <c r="BG179" s="207">
        <f>IF(N179="zákl. přenesená",J179,0)</f>
        <v>0</v>
      </c>
      <c r="BH179" s="207">
        <f>IF(N179="sníž. přenesená",J179,0)</f>
        <v>0</v>
      </c>
      <c r="BI179" s="207">
        <f>IF(N179="nulová",J179,0)</f>
        <v>0</v>
      </c>
      <c r="BJ179" s="19" t="s">
        <v>81</v>
      </c>
      <c r="BK179" s="207">
        <f>ROUND(I179*H179,2)</f>
        <v>0</v>
      </c>
      <c r="BL179" s="19" t="s">
        <v>122</v>
      </c>
      <c r="BM179" s="206" t="s">
        <v>287</v>
      </c>
    </row>
    <row r="180" s="2" customFormat="1">
      <c r="A180" s="40"/>
      <c r="B180" s="41"/>
      <c r="C180" s="42"/>
      <c r="D180" s="208" t="s">
        <v>124</v>
      </c>
      <c r="E180" s="42"/>
      <c r="F180" s="209" t="s">
        <v>288</v>
      </c>
      <c r="G180" s="42"/>
      <c r="H180" s="42"/>
      <c r="I180" s="210"/>
      <c r="J180" s="42"/>
      <c r="K180" s="42"/>
      <c r="L180" s="46"/>
      <c r="M180" s="211"/>
      <c r="N180" s="212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124</v>
      </c>
      <c r="AU180" s="19" t="s">
        <v>81</v>
      </c>
    </row>
    <row r="181" s="2" customFormat="1" ht="16.5" customHeight="1">
      <c r="A181" s="40"/>
      <c r="B181" s="41"/>
      <c r="C181" s="195" t="s">
        <v>289</v>
      </c>
      <c r="D181" s="195" t="s">
        <v>117</v>
      </c>
      <c r="E181" s="196" t="s">
        <v>290</v>
      </c>
      <c r="F181" s="197" t="s">
        <v>291</v>
      </c>
      <c r="G181" s="198" t="s">
        <v>120</v>
      </c>
      <c r="H181" s="199">
        <v>1693</v>
      </c>
      <c r="I181" s="200"/>
      <c r="J181" s="201">
        <f>ROUND(I181*H181,2)</f>
        <v>0</v>
      </c>
      <c r="K181" s="197" t="s">
        <v>121</v>
      </c>
      <c r="L181" s="46"/>
      <c r="M181" s="202" t="s">
        <v>19</v>
      </c>
      <c r="N181" s="203" t="s">
        <v>47</v>
      </c>
      <c r="O181" s="86"/>
      <c r="P181" s="204">
        <f>O181*H181</f>
        <v>0</v>
      </c>
      <c r="Q181" s="204">
        <v>5.1600000000000001E-05</v>
      </c>
      <c r="R181" s="204">
        <f>Q181*H181</f>
        <v>0.0873588</v>
      </c>
      <c r="S181" s="204">
        <v>0</v>
      </c>
      <c r="T181" s="205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06" t="s">
        <v>122</v>
      </c>
      <c r="AT181" s="206" t="s">
        <v>117</v>
      </c>
      <c r="AU181" s="206" t="s">
        <v>81</v>
      </c>
      <c r="AY181" s="19" t="s">
        <v>116</v>
      </c>
      <c r="BE181" s="207">
        <f>IF(N181="základní",J181,0)</f>
        <v>0</v>
      </c>
      <c r="BF181" s="207">
        <f>IF(N181="snížená",J181,0)</f>
        <v>0</v>
      </c>
      <c r="BG181" s="207">
        <f>IF(N181="zákl. přenesená",J181,0)</f>
        <v>0</v>
      </c>
      <c r="BH181" s="207">
        <f>IF(N181="sníž. přenesená",J181,0)</f>
        <v>0</v>
      </c>
      <c r="BI181" s="207">
        <f>IF(N181="nulová",J181,0)</f>
        <v>0</v>
      </c>
      <c r="BJ181" s="19" t="s">
        <v>81</v>
      </c>
      <c r="BK181" s="207">
        <f>ROUND(I181*H181,2)</f>
        <v>0</v>
      </c>
      <c r="BL181" s="19" t="s">
        <v>122</v>
      </c>
      <c r="BM181" s="206" t="s">
        <v>292</v>
      </c>
    </row>
    <row r="182" s="2" customFormat="1">
      <c r="A182" s="40"/>
      <c r="B182" s="41"/>
      <c r="C182" s="42"/>
      <c r="D182" s="208" t="s">
        <v>124</v>
      </c>
      <c r="E182" s="42"/>
      <c r="F182" s="209" t="s">
        <v>293</v>
      </c>
      <c r="G182" s="42"/>
      <c r="H182" s="42"/>
      <c r="I182" s="210"/>
      <c r="J182" s="42"/>
      <c r="K182" s="42"/>
      <c r="L182" s="46"/>
      <c r="M182" s="211"/>
      <c r="N182" s="212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124</v>
      </c>
      <c r="AU182" s="19" t="s">
        <v>81</v>
      </c>
    </row>
    <row r="183" s="2" customFormat="1" ht="16.5" customHeight="1">
      <c r="A183" s="40"/>
      <c r="B183" s="41"/>
      <c r="C183" s="195" t="s">
        <v>294</v>
      </c>
      <c r="D183" s="195" t="s">
        <v>117</v>
      </c>
      <c r="E183" s="196" t="s">
        <v>295</v>
      </c>
      <c r="F183" s="197" t="s">
        <v>296</v>
      </c>
      <c r="G183" s="198" t="s">
        <v>297</v>
      </c>
      <c r="H183" s="199">
        <v>16</v>
      </c>
      <c r="I183" s="200"/>
      <c r="J183" s="201">
        <f>ROUND(I183*H183,2)</f>
        <v>0</v>
      </c>
      <c r="K183" s="197" t="s">
        <v>121</v>
      </c>
      <c r="L183" s="46"/>
      <c r="M183" s="202" t="s">
        <v>19</v>
      </c>
      <c r="N183" s="203" t="s">
        <v>47</v>
      </c>
      <c r="O183" s="86"/>
      <c r="P183" s="204">
        <f>O183*H183</f>
        <v>0</v>
      </c>
      <c r="Q183" s="204">
        <v>0</v>
      </c>
      <c r="R183" s="204">
        <f>Q183*H183</f>
        <v>0</v>
      </c>
      <c r="S183" s="204">
        <v>0</v>
      </c>
      <c r="T183" s="205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06" t="s">
        <v>122</v>
      </c>
      <c r="AT183" s="206" t="s">
        <v>117</v>
      </c>
      <c r="AU183" s="206" t="s">
        <v>81</v>
      </c>
      <c r="AY183" s="19" t="s">
        <v>116</v>
      </c>
      <c r="BE183" s="207">
        <f>IF(N183="základní",J183,0)</f>
        <v>0</v>
      </c>
      <c r="BF183" s="207">
        <f>IF(N183="snížená",J183,0)</f>
        <v>0</v>
      </c>
      <c r="BG183" s="207">
        <f>IF(N183="zákl. přenesená",J183,0)</f>
        <v>0</v>
      </c>
      <c r="BH183" s="207">
        <f>IF(N183="sníž. přenesená",J183,0)</f>
        <v>0</v>
      </c>
      <c r="BI183" s="207">
        <f>IF(N183="nulová",J183,0)</f>
        <v>0</v>
      </c>
      <c r="BJ183" s="19" t="s">
        <v>81</v>
      </c>
      <c r="BK183" s="207">
        <f>ROUND(I183*H183,2)</f>
        <v>0</v>
      </c>
      <c r="BL183" s="19" t="s">
        <v>122</v>
      </c>
      <c r="BM183" s="206" t="s">
        <v>298</v>
      </c>
    </row>
    <row r="184" s="2" customFormat="1">
      <c r="A184" s="40"/>
      <c r="B184" s="41"/>
      <c r="C184" s="42"/>
      <c r="D184" s="208" t="s">
        <v>124</v>
      </c>
      <c r="E184" s="42"/>
      <c r="F184" s="209" t="s">
        <v>299</v>
      </c>
      <c r="G184" s="42"/>
      <c r="H184" s="42"/>
      <c r="I184" s="210"/>
      <c r="J184" s="42"/>
      <c r="K184" s="42"/>
      <c r="L184" s="46"/>
      <c r="M184" s="211"/>
      <c r="N184" s="212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124</v>
      </c>
      <c r="AU184" s="19" t="s">
        <v>81</v>
      </c>
    </row>
    <row r="185" s="11" customFormat="1" ht="25.92" customHeight="1">
      <c r="A185" s="11"/>
      <c r="B185" s="181"/>
      <c r="C185" s="182"/>
      <c r="D185" s="183" t="s">
        <v>75</v>
      </c>
      <c r="E185" s="184" t="s">
        <v>300</v>
      </c>
      <c r="F185" s="184" t="s">
        <v>301</v>
      </c>
      <c r="G185" s="182"/>
      <c r="H185" s="182"/>
      <c r="I185" s="185"/>
      <c r="J185" s="186">
        <f>BK185</f>
        <v>0</v>
      </c>
      <c r="K185" s="182"/>
      <c r="L185" s="187"/>
      <c r="M185" s="188"/>
      <c r="N185" s="189"/>
      <c r="O185" s="189"/>
      <c r="P185" s="190">
        <f>SUM(P186:P190)</f>
        <v>0</v>
      </c>
      <c r="Q185" s="189"/>
      <c r="R185" s="190">
        <f>SUM(R186:R190)</f>
        <v>14.3072</v>
      </c>
      <c r="S185" s="189"/>
      <c r="T185" s="191">
        <f>SUM(T186:T190)</f>
        <v>0</v>
      </c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R185" s="192" t="s">
        <v>81</v>
      </c>
      <c r="AT185" s="193" t="s">
        <v>75</v>
      </c>
      <c r="AU185" s="193" t="s">
        <v>76</v>
      </c>
      <c r="AY185" s="192" t="s">
        <v>116</v>
      </c>
      <c r="BK185" s="194">
        <f>SUM(BK186:BK190)</f>
        <v>0</v>
      </c>
    </row>
    <row r="186" s="2" customFormat="1" ht="16.5" customHeight="1">
      <c r="A186" s="40"/>
      <c r="B186" s="41"/>
      <c r="C186" s="195" t="s">
        <v>302</v>
      </c>
      <c r="D186" s="195" t="s">
        <v>117</v>
      </c>
      <c r="E186" s="196" t="s">
        <v>303</v>
      </c>
      <c r="F186" s="197" t="s">
        <v>304</v>
      </c>
      <c r="G186" s="198" t="s">
        <v>305</v>
      </c>
      <c r="H186" s="199">
        <v>34</v>
      </c>
      <c r="I186" s="200"/>
      <c r="J186" s="201">
        <f>ROUND(I186*H186,2)</f>
        <v>0</v>
      </c>
      <c r="K186" s="197" t="s">
        <v>121</v>
      </c>
      <c r="L186" s="46"/>
      <c r="M186" s="202" t="s">
        <v>19</v>
      </c>
      <c r="N186" s="203" t="s">
        <v>47</v>
      </c>
      <c r="O186" s="86"/>
      <c r="P186" s="204">
        <f>O186*H186</f>
        <v>0</v>
      </c>
      <c r="Q186" s="204">
        <v>0.42080000000000001</v>
      </c>
      <c r="R186" s="204">
        <f>Q186*H186</f>
        <v>14.3072</v>
      </c>
      <c r="S186" s="204">
        <v>0</v>
      </c>
      <c r="T186" s="205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06" t="s">
        <v>122</v>
      </c>
      <c r="AT186" s="206" t="s">
        <v>117</v>
      </c>
      <c r="AU186" s="206" t="s">
        <v>81</v>
      </c>
      <c r="AY186" s="19" t="s">
        <v>116</v>
      </c>
      <c r="BE186" s="207">
        <f>IF(N186="základní",J186,0)</f>
        <v>0</v>
      </c>
      <c r="BF186" s="207">
        <f>IF(N186="snížená",J186,0)</f>
        <v>0</v>
      </c>
      <c r="BG186" s="207">
        <f>IF(N186="zákl. přenesená",J186,0)</f>
        <v>0</v>
      </c>
      <c r="BH186" s="207">
        <f>IF(N186="sníž. přenesená",J186,0)</f>
        <v>0</v>
      </c>
      <c r="BI186" s="207">
        <f>IF(N186="nulová",J186,0)</f>
        <v>0</v>
      </c>
      <c r="BJ186" s="19" t="s">
        <v>81</v>
      </c>
      <c r="BK186" s="207">
        <f>ROUND(I186*H186,2)</f>
        <v>0</v>
      </c>
      <c r="BL186" s="19" t="s">
        <v>122</v>
      </c>
      <c r="BM186" s="206" t="s">
        <v>306</v>
      </c>
    </row>
    <row r="187" s="2" customFormat="1">
      <c r="A187" s="40"/>
      <c r="B187" s="41"/>
      <c r="C187" s="42"/>
      <c r="D187" s="208" t="s">
        <v>124</v>
      </c>
      <c r="E187" s="42"/>
      <c r="F187" s="209" t="s">
        <v>307</v>
      </c>
      <c r="G187" s="42"/>
      <c r="H187" s="42"/>
      <c r="I187" s="210"/>
      <c r="J187" s="42"/>
      <c r="K187" s="42"/>
      <c r="L187" s="46"/>
      <c r="M187" s="211"/>
      <c r="N187" s="212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124</v>
      </c>
      <c r="AU187" s="19" t="s">
        <v>81</v>
      </c>
    </row>
    <row r="188" s="12" customFormat="1">
      <c r="A188" s="12"/>
      <c r="B188" s="213"/>
      <c r="C188" s="214"/>
      <c r="D188" s="215" t="s">
        <v>131</v>
      </c>
      <c r="E188" s="216" t="s">
        <v>19</v>
      </c>
      <c r="F188" s="217" t="s">
        <v>308</v>
      </c>
      <c r="G188" s="214"/>
      <c r="H188" s="216" t="s">
        <v>19</v>
      </c>
      <c r="I188" s="218"/>
      <c r="J188" s="214"/>
      <c r="K188" s="214"/>
      <c r="L188" s="219"/>
      <c r="M188" s="220"/>
      <c r="N188" s="221"/>
      <c r="O188" s="221"/>
      <c r="P188" s="221"/>
      <c r="Q188" s="221"/>
      <c r="R188" s="221"/>
      <c r="S188" s="221"/>
      <c r="T188" s="22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T188" s="223" t="s">
        <v>131</v>
      </c>
      <c r="AU188" s="223" t="s">
        <v>81</v>
      </c>
      <c r="AV188" s="12" t="s">
        <v>81</v>
      </c>
      <c r="AW188" s="12" t="s">
        <v>35</v>
      </c>
      <c r="AX188" s="12" t="s">
        <v>76</v>
      </c>
      <c r="AY188" s="223" t="s">
        <v>116</v>
      </c>
    </row>
    <row r="189" s="13" customFormat="1">
      <c r="A189" s="13"/>
      <c r="B189" s="224"/>
      <c r="C189" s="225"/>
      <c r="D189" s="215" t="s">
        <v>131</v>
      </c>
      <c r="E189" s="226" t="s">
        <v>19</v>
      </c>
      <c r="F189" s="227" t="s">
        <v>309</v>
      </c>
      <c r="G189" s="225"/>
      <c r="H189" s="228">
        <v>34</v>
      </c>
      <c r="I189" s="229"/>
      <c r="J189" s="225"/>
      <c r="K189" s="225"/>
      <c r="L189" s="230"/>
      <c r="M189" s="231"/>
      <c r="N189" s="232"/>
      <c r="O189" s="232"/>
      <c r="P189" s="232"/>
      <c r="Q189" s="232"/>
      <c r="R189" s="232"/>
      <c r="S189" s="232"/>
      <c r="T189" s="23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4" t="s">
        <v>131</v>
      </c>
      <c r="AU189" s="234" t="s">
        <v>81</v>
      </c>
      <c r="AV189" s="13" t="s">
        <v>86</v>
      </c>
      <c r="AW189" s="13" t="s">
        <v>35</v>
      </c>
      <c r="AX189" s="13" t="s">
        <v>76</v>
      </c>
      <c r="AY189" s="234" t="s">
        <v>116</v>
      </c>
    </row>
    <row r="190" s="14" customFormat="1">
      <c r="A190" s="14"/>
      <c r="B190" s="235"/>
      <c r="C190" s="236"/>
      <c r="D190" s="215" t="s">
        <v>131</v>
      </c>
      <c r="E190" s="237" t="s">
        <v>19</v>
      </c>
      <c r="F190" s="238" t="s">
        <v>134</v>
      </c>
      <c r="G190" s="236"/>
      <c r="H190" s="239">
        <v>34</v>
      </c>
      <c r="I190" s="240"/>
      <c r="J190" s="236"/>
      <c r="K190" s="236"/>
      <c r="L190" s="241"/>
      <c r="M190" s="242"/>
      <c r="N190" s="243"/>
      <c r="O190" s="243"/>
      <c r="P190" s="243"/>
      <c r="Q190" s="243"/>
      <c r="R190" s="243"/>
      <c r="S190" s="243"/>
      <c r="T190" s="24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5" t="s">
        <v>131</v>
      </c>
      <c r="AU190" s="245" t="s">
        <v>81</v>
      </c>
      <c r="AV190" s="14" t="s">
        <v>122</v>
      </c>
      <c r="AW190" s="14" t="s">
        <v>35</v>
      </c>
      <c r="AX190" s="14" t="s">
        <v>81</v>
      </c>
      <c r="AY190" s="245" t="s">
        <v>116</v>
      </c>
    </row>
    <row r="191" s="11" customFormat="1" ht="25.92" customHeight="1">
      <c r="A191" s="11"/>
      <c r="B191" s="181"/>
      <c r="C191" s="182"/>
      <c r="D191" s="183" t="s">
        <v>75</v>
      </c>
      <c r="E191" s="184" t="s">
        <v>310</v>
      </c>
      <c r="F191" s="184" t="s">
        <v>311</v>
      </c>
      <c r="G191" s="182"/>
      <c r="H191" s="182"/>
      <c r="I191" s="185"/>
      <c r="J191" s="186">
        <f>BK191</f>
        <v>0</v>
      </c>
      <c r="K191" s="182"/>
      <c r="L191" s="187"/>
      <c r="M191" s="188"/>
      <c r="N191" s="189"/>
      <c r="O191" s="189"/>
      <c r="P191" s="190">
        <f>SUM(P192:P231)</f>
        <v>0</v>
      </c>
      <c r="Q191" s="189"/>
      <c r="R191" s="190">
        <f>SUM(R192:R231)</f>
        <v>973.49963559999981</v>
      </c>
      <c r="S191" s="189"/>
      <c r="T191" s="191">
        <f>SUM(T192:T231)</f>
        <v>0</v>
      </c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R191" s="192" t="s">
        <v>81</v>
      </c>
      <c r="AT191" s="193" t="s">
        <v>75</v>
      </c>
      <c r="AU191" s="193" t="s">
        <v>76</v>
      </c>
      <c r="AY191" s="192" t="s">
        <v>116</v>
      </c>
      <c r="BK191" s="194">
        <f>SUM(BK192:BK231)</f>
        <v>0</v>
      </c>
    </row>
    <row r="192" s="2" customFormat="1" ht="16.5" customHeight="1">
      <c r="A192" s="40"/>
      <c r="B192" s="41"/>
      <c r="C192" s="195" t="s">
        <v>312</v>
      </c>
      <c r="D192" s="195" t="s">
        <v>117</v>
      </c>
      <c r="E192" s="196" t="s">
        <v>313</v>
      </c>
      <c r="F192" s="197" t="s">
        <v>314</v>
      </c>
      <c r="G192" s="198" t="s">
        <v>120</v>
      </c>
      <c r="H192" s="199">
        <v>1693</v>
      </c>
      <c r="I192" s="200"/>
      <c r="J192" s="201">
        <f>ROUND(I192*H192,2)</f>
        <v>0</v>
      </c>
      <c r="K192" s="197" t="s">
        <v>121</v>
      </c>
      <c r="L192" s="46"/>
      <c r="M192" s="202" t="s">
        <v>19</v>
      </c>
      <c r="N192" s="203" t="s">
        <v>47</v>
      </c>
      <c r="O192" s="86"/>
      <c r="P192" s="204">
        <f>O192*H192</f>
        <v>0</v>
      </c>
      <c r="Q192" s="204">
        <v>0.16849059999999999</v>
      </c>
      <c r="R192" s="204">
        <f>Q192*H192</f>
        <v>285.25458579999997</v>
      </c>
      <c r="S192" s="204">
        <v>0</v>
      </c>
      <c r="T192" s="205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06" t="s">
        <v>122</v>
      </c>
      <c r="AT192" s="206" t="s">
        <v>117</v>
      </c>
      <c r="AU192" s="206" t="s">
        <v>81</v>
      </c>
      <c r="AY192" s="19" t="s">
        <v>116</v>
      </c>
      <c r="BE192" s="207">
        <f>IF(N192="základní",J192,0)</f>
        <v>0</v>
      </c>
      <c r="BF192" s="207">
        <f>IF(N192="snížená",J192,0)</f>
        <v>0</v>
      </c>
      <c r="BG192" s="207">
        <f>IF(N192="zákl. přenesená",J192,0)</f>
        <v>0</v>
      </c>
      <c r="BH192" s="207">
        <f>IF(N192="sníž. přenesená",J192,0)</f>
        <v>0</v>
      </c>
      <c r="BI192" s="207">
        <f>IF(N192="nulová",J192,0)</f>
        <v>0</v>
      </c>
      <c r="BJ192" s="19" t="s">
        <v>81</v>
      </c>
      <c r="BK192" s="207">
        <f>ROUND(I192*H192,2)</f>
        <v>0</v>
      </c>
      <c r="BL192" s="19" t="s">
        <v>122</v>
      </c>
      <c r="BM192" s="206" t="s">
        <v>315</v>
      </c>
    </row>
    <row r="193" s="2" customFormat="1">
      <c r="A193" s="40"/>
      <c r="B193" s="41"/>
      <c r="C193" s="42"/>
      <c r="D193" s="208" t="s">
        <v>124</v>
      </c>
      <c r="E193" s="42"/>
      <c r="F193" s="209" t="s">
        <v>316</v>
      </c>
      <c r="G193" s="42"/>
      <c r="H193" s="42"/>
      <c r="I193" s="210"/>
      <c r="J193" s="42"/>
      <c r="K193" s="42"/>
      <c r="L193" s="46"/>
      <c r="M193" s="211"/>
      <c r="N193" s="212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124</v>
      </c>
      <c r="AU193" s="19" t="s">
        <v>81</v>
      </c>
    </row>
    <row r="194" s="2" customFormat="1">
      <c r="A194" s="40"/>
      <c r="B194" s="41"/>
      <c r="C194" s="42"/>
      <c r="D194" s="215" t="s">
        <v>140</v>
      </c>
      <c r="E194" s="42"/>
      <c r="F194" s="246" t="s">
        <v>317</v>
      </c>
      <c r="G194" s="42"/>
      <c r="H194" s="42"/>
      <c r="I194" s="210"/>
      <c r="J194" s="42"/>
      <c r="K194" s="42"/>
      <c r="L194" s="46"/>
      <c r="M194" s="211"/>
      <c r="N194" s="212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140</v>
      </c>
      <c r="AU194" s="19" t="s">
        <v>81</v>
      </c>
    </row>
    <row r="195" s="13" customFormat="1">
      <c r="A195" s="13"/>
      <c r="B195" s="224"/>
      <c r="C195" s="225"/>
      <c r="D195" s="215" t="s">
        <v>131</v>
      </c>
      <c r="E195" s="226" t="s">
        <v>19</v>
      </c>
      <c r="F195" s="227" t="s">
        <v>318</v>
      </c>
      <c r="G195" s="225"/>
      <c r="H195" s="228">
        <v>1693</v>
      </c>
      <c r="I195" s="229"/>
      <c r="J195" s="225"/>
      <c r="K195" s="225"/>
      <c r="L195" s="230"/>
      <c r="M195" s="231"/>
      <c r="N195" s="232"/>
      <c r="O195" s="232"/>
      <c r="P195" s="232"/>
      <c r="Q195" s="232"/>
      <c r="R195" s="232"/>
      <c r="S195" s="232"/>
      <c r="T195" s="23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4" t="s">
        <v>131</v>
      </c>
      <c r="AU195" s="234" t="s">
        <v>81</v>
      </c>
      <c r="AV195" s="13" t="s">
        <v>86</v>
      </c>
      <c r="AW195" s="13" t="s">
        <v>35</v>
      </c>
      <c r="AX195" s="13" t="s">
        <v>76</v>
      </c>
      <c r="AY195" s="234" t="s">
        <v>116</v>
      </c>
    </row>
    <row r="196" s="14" customFormat="1">
      <c r="A196" s="14"/>
      <c r="B196" s="235"/>
      <c r="C196" s="236"/>
      <c r="D196" s="215" t="s">
        <v>131</v>
      </c>
      <c r="E196" s="237" t="s">
        <v>19</v>
      </c>
      <c r="F196" s="238" t="s">
        <v>134</v>
      </c>
      <c r="G196" s="236"/>
      <c r="H196" s="239">
        <v>1693</v>
      </c>
      <c r="I196" s="240"/>
      <c r="J196" s="236"/>
      <c r="K196" s="236"/>
      <c r="L196" s="241"/>
      <c r="M196" s="242"/>
      <c r="N196" s="243"/>
      <c r="O196" s="243"/>
      <c r="P196" s="243"/>
      <c r="Q196" s="243"/>
      <c r="R196" s="243"/>
      <c r="S196" s="243"/>
      <c r="T196" s="24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5" t="s">
        <v>131</v>
      </c>
      <c r="AU196" s="245" t="s">
        <v>81</v>
      </c>
      <c r="AV196" s="14" t="s">
        <v>122</v>
      </c>
      <c r="AW196" s="14" t="s">
        <v>35</v>
      </c>
      <c r="AX196" s="14" t="s">
        <v>81</v>
      </c>
      <c r="AY196" s="245" t="s">
        <v>116</v>
      </c>
    </row>
    <row r="197" s="2" customFormat="1" ht="16.5" customHeight="1">
      <c r="A197" s="40"/>
      <c r="B197" s="41"/>
      <c r="C197" s="247" t="s">
        <v>319</v>
      </c>
      <c r="D197" s="247" t="s">
        <v>257</v>
      </c>
      <c r="E197" s="248" t="s">
        <v>320</v>
      </c>
      <c r="F197" s="249" t="s">
        <v>321</v>
      </c>
      <c r="G197" s="250" t="s">
        <v>120</v>
      </c>
      <c r="H197" s="251">
        <v>375</v>
      </c>
      <c r="I197" s="252"/>
      <c r="J197" s="253">
        <f>ROUND(I197*H197,2)</f>
        <v>0</v>
      </c>
      <c r="K197" s="249" t="s">
        <v>121</v>
      </c>
      <c r="L197" s="254"/>
      <c r="M197" s="255" t="s">
        <v>19</v>
      </c>
      <c r="N197" s="256" t="s">
        <v>47</v>
      </c>
      <c r="O197" s="86"/>
      <c r="P197" s="204">
        <f>O197*H197</f>
        <v>0</v>
      </c>
      <c r="Q197" s="204">
        <v>0.125</v>
      </c>
      <c r="R197" s="204">
        <f>Q197*H197</f>
        <v>46.875</v>
      </c>
      <c r="S197" s="204">
        <v>0</v>
      </c>
      <c r="T197" s="205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06" t="s">
        <v>172</v>
      </c>
      <c r="AT197" s="206" t="s">
        <v>257</v>
      </c>
      <c r="AU197" s="206" t="s">
        <v>81</v>
      </c>
      <c r="AY197" s="19" t="s">
        <v>116</v>
      </c>
      <c r="BE197" s="207">
        <f>IF(N197="základní",J197,0)</f>
        <v>0</v>
      </c>
      <c r="BF197" s="207">
        <f>IF(N197="snížená",J197,0)</f>
        <v>0</v>
      </c>
      <c r="BG197" s="207">
        <f>IF(N197="zákl. přenesená",J197,0)</f>
        <v>0</v>
      </c>
      <c r="BH197" s="207">
        <f>IF(N197="sníž. přenesená",J197,0)</f>
        <v>0</v>
      </c>
      <c r="BI197" s="207">
        <f>IF(N197="nulová",J197,0)</f>
        <v>0</v>
      </c>
      <c r="BJ197" s="19" t="s">
        <v>81</v>
      </c>
      <c r="BK197" s="207">
        <f>ROUND(I197*H197,2)</f>
        <v>0</v>
      </c>
      <c r="BL197" s="19" t="s">
        <v>122</v>
      </c>
      <c r="BM197" s="206" t="s">
        <v>322</v>
      </c>
    </row>
    <row r="198" s="2" customFormat="1" ht="16.5" customHeight="1">
      <c r="A198" s="40"/>
      <c r="B198" s="41"/>
      <c r="C198" s="247" t="s">
        <v>323</v>
      </c>
      <c r="D198" s="247" t="s">
        <v>257</v>
      </c>
      <c r="E198" s="248" t="s">
        <v>324</v>
      </c>
      <c r="F198" s="249" t="s">
        <v>325</v>
      </c>
      <c r="G198" s="250" t="s">
        <v>120</v>
      </c>
      <c r="H198" s="251">
        <v>52</v>
      </c>
      <c r="I198" s="252"/>
      <c r="J198" s="253">
        <f>ROUND(I198*H198,2)</f>
        <v>0</v>
      </c>
      <c r="K198" s="249" t="s">
        <v>121</v>
      </c>
      <c r="L198" s="254"/>
      <c r="M198" s="255" t="s">
        <v>19</v>
      </c>
      <c r="N198" s="256" t="s">
        <v>47</v>
      </c>
      <c r="O198" s="86"/>
      <c r="P198" s="204">
        <f>O198*H198</f>
        <v>0</v>
      </c>
      <c r="Q198" s="204">
        <v>0.125</v>
      </c>
      <c r="R198" s="204">
        <f>Q198*H198</f>
        <v>6.5</v>
      </c>
      <c r="S198" s="204">
        <v>0</v>
      </c>
      <c r="T198" s="205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06" t="s">
        <v>172</v>
      </c>
      <c r="AT198" s="206" t="s">
        <v>257</v>
      </c>
      <c r="AU198" s="206" t="s">
        <v>81</v>
      </c>
      <c r="AY198" s="19" t="s">
        <v>116</v>
      </c>
      <c r="BE198" s="207">
        <f>IF(N198="základní",J198,0)</f>
        <v>0</v>
      </c>
      <c r="BF198" s="207">
        <f>IF(N198="snížená",J198,0)</f>
        <v>0</v>
      </c>
      <c r="BG198" s="207">
        <f>IF(N198="zákl. přenesená",J198,0)</f>
        <v>0</v>
      </c>
      <c r="BH198" s="207">
        <f>IF(N198="sníž. přenesená",J198,0)</f>
        <v>0</v>
      </c>
      <c r="BI198" s="207">
        <f>IF(N198="nulová",J198,0)</f>
        <v>0</v>
      </c>
      <c r="BJ198" s="19" t="s">
        <v>81</v>
      </c>
      <c r="BK198" s="207">
        <f>ROUND(I198*H198,2)</f>
        <v>0</v>
      </c>
      <c r="BL198" s="19" t="s">
        <v>122</v>
      </c>
      <c r="BM198" s="206" t="s">
        <v>326</v>
      </c>
    </row>
    <row r="199" s="2" customFormat="1" ht="16.5" customHeight="1">
      <c r="A199" s="40"/>
      <c r="B199" s="41"/>
      <c r="C199" s="195" t="s">
        <v>327</v>
      </c>
      <c r="D199" s="195" t="s">
        <v>117</v>
      </c>
      <c r="E199" s="196" t="s">
        <v>328</v>
      </c>
      <c r="F199" s="197" t="s">
        <v>329</v>
      </c>
      <c r="G199" s="198" t="s">
        <v>120</v>
      </c>
      <c r="H199" s="199">
        <v>1269.75</v>
      </c>
      <c r="I199" s="200"/>
      <c r="J199" s="201">
        <f>ROUND(I199*H199,2)</f>
        <v>0</v>
      </c>
      <c r="K199" s="197" t="s">
        <v>121</v>
      </c>
      <c r="L199" s="46"/>
      <c r="M199" s="202" t="s">
        <v>19</v>
      </c>
      <c r="N199" s="203" t="s">
        <v>47</v>
      </c>
      <c r="O199" s="86"/>
      <c r="P199" s="204">
        <f>O199*H199</f>
        <v>0</v>
      </c>
      <c r="Q199" s="204">
        <v>0</v>
      </c>
      <c r="R199" s="204">
        <f>Q199*H199</f>
        <v>0</v>
      </c>
      <c r="S199" s="204">
        <v>0</v>
      </c>
      <c r="T199" s="205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06" t="s">
        <v>122</v>
      </c>
      <c r="AT199" s="206" t="s">
        <v>117</v>
      </c>
      <c r="AU199" s="206" t="s">
        <v>81</v>
      </c>
      <c r="AY199" s="19" t="s">
        <v>116</v>
      </c>
      <c r="BE199" s="207">
        <f>IF(N199="základní",J199,0)</f>
        <v>0</v>
      </c>
      <c r="BF199" s="207">
        <f>IF(N199="snížená",J199,0)</f>
        <v>0</v>
      </c>
      <c r="BG199" s="207">
        <f>IF(N199="zákl. přenesená",J199,0)</f>
        <v>0</v>
      </c>
      <c r="BH199" s="207">
        <f>IF(N199="sníž. přenesená",J199,0)</f>
        <v>0</v>
      </c>
      <c r="BI199" s="207">
        <f>IF(N199="nulová",J199,0)</f>
        <v>0</v>
      </c>
      <c r="BJ199" s="19" t="s">
        <v>81</v>
      </c>
      <c r="BK199" s="207">
        <f>ROUND(I199*H199,2)</f>
        <v>0</v>
      </c>
      <c r="BL199" s="19" t="s">
        <v>122</v>
      </c>
      <c r="BM199" s="206" t="s">
        <v>330</v>
      </c>
    </row>
    <row r="200" s="2" customFormat="1">
      <c r="A200" s="40"/>
      <c r="B200" s="41"/>
      <c r="C200" s="42"/>
      <c r="D200" s="208" t="s">
        <v>124</v>
      </c>
      <c r="E200" s="42"/>
      <c r="F200" s="209" t="s">
        <v>331</v>
      </c>
      <c r="G200" s="42"/>
      <c r="H200" s="42"/>
      <c r="I200" s="210"/>
      <c r="J200" s="42"/>
      <c r="K200" s="42"/>
      <c r="L200" s="46"/>
      <c r="M200" s="211"/>
      <c r="N200" s="212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124</v>
      </c>
      <c r="AU200" s="19" t="s">
        <v>81</v>
      </c>
    </row>
    <row r="201" s="12" customFormat="1">
      <c r="A201" s="12"/>
      <c r="B201" s="213"/>
      <c r="C201" s="214"/>
      <c r="D201" s="215" t="s">
        <v>131</v>
      </c>
      <c r="E201" s="216" t="s">
        <v>19</v>
      </c>
      <c r="F201" s="217" t="s">
        <v>332</v>
      </c>
      <c r="G201" s="214"/>
      <c r="H201" s="216" t="s">
        <v>19</v>
      </c>
      <c r="I201" s="218"/>
      <c r="J201" s="214"/>
      <c r="K201" s="214"/>
      <c r="L201" s="219"/>
      <c r="M201" s="220"/>
      <c r="N201" s="221"/>
      <c r="O201" s="221"/>
      <c r="P201" s="221"/>
      <c r="Q201" s="221"/>
      <c r="R201" s="221"/>
      <c r="S201" s="221"/>
      <c r="T201" s="22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T201" s="223" t="s">
        <v>131</v>
      </c>
      <c r="AU201" s="223" t="s">
        <v>81</v>
      </c>
      <c r="AV201" s="12" t="s">
        <v>81</v>
      </c>
      <c r="AW201" s="12" t="s">
        <v>35</v>
      </c>
      <c r="AX201" s="12" t="s">
        <v>76</v>
      </c>
      <c r="AY201" s="223" t="s">
        <v>116</v>
      </c>
    </row>
    <row r="202" s="13" customFormat="1">
      <c r="A202" s="13"/>
      <c r="B202" s="224"/>
      <c r="C202" s="225"/>
      <c r="D202" s="215" t="s">
        <v>131</v>
      </c>
      <c r="E202" s="226" t="s">
        <v>19</v>
      </c>
      <c r="F202" s="227" t="s">
        <v>333</v>
      </c>
      <c r="G202" s="225"/>
      <c r="H202" s="228">
        <v>1269.75</v>
      </c>
      <c r="I202" s="229"/>
      <c r="J202" s="225"/>
      <c r="K202" s="225"/>
      <c r="L202" s="230"/>
      <c r="M202" s="231"/>
      <c r="N202" s="232"/>
      <c r="O202" s="232"/>
      <c r="P202" s="232"/>
      <c r="Q202" s="232"/>
      <c r="R202" s="232"/>
      <c r="S202" s="232"/>
      <c r="T202" s="23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4" t="s">
        <v>131</v>
      </c>
      <c r="AU202" s="234" t="s">
        <v>81</v>
      </c>
      <c r="AV202" s="13" t="s">
        <v>86</v>
      </c>
      <c r="AW202" s="13" t="s">
        <v>35</v>
      </c>
      <c r="AX202" s="13" t="s">
        <v>76</v>
      </c>
      <c r="AY202" s="234" t="s">
        <v>116</v>
      </c>
    </row>
    <row r="203" s="14" customFormat="1">
      <c r="A203" s="14"/>
      <c r="B203" s="235"/>
      <c r="C203" s="236"/>
      <c r="D203" s="215" t="s">
        <v>131</v>
      </c>
      <c r="E203" s="237" t="s">
        <v>19</v>
      </c>
      <c r="F203" s="238" t="s">
        <v>134</v>
      </c>
      <c r="G203" s="236"/>
      <c r="H203" s="239">
        <v>1269.75</v>
      </c>
      <c r="I203" s="240"/>
      <c r="J203" s="236"/>
      <c r="K203" s="236"/>
      <c r="L203" s="241"/>
      <c r="M203" s="242"/>
      <c r="N203" s="243"/>
      <c r="O203" s="243"/>
      <c r="P203" s="243"/>
      <c r="Q203" s="243"/>
      <c r="R203" s="243"/>
      <c r="S203" s="243"/>
      <c r="T203" s="24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5" t="s">
        <v>131</v>
      </c>
      <c r="AU203" s="245" t="s">
        <v>81</v>
      </c>
      <c r="AV203" s="14" t="s">
        <v>122</v>
      </c>
      <c r="AW203" s="14" t="s">
        <v>35</v>
      </c>
      <c r="AX203" s="14" t="s">
        <v>81</v>
      </c>
      <c r="AY203" s="245" t="s">
        <v>116</v>
      </c>
    </row>
    <row r="204" s="2" customFormat="1" ht="16.5" customHeight="1">
      <c r="A204" s="40"/>
      <c r="B204" s="41"/>
      <c r="C204" s="195" t="s">
        <v>334</v>
      </c>
      <c r="D204" s="195" t="s">
        <v>117</v>
      </c>
      <c r="E204" s="196" t="s">
        <v>335</v>
      </c>
      <c r="F204" s="197" t="s">
        <v>336</v>
      </c>
      <c r="G204" s="198" t="s">
        <v>120</v>
      </c>
      <c r="H204" s="199">
        <v>1453</v>
      </c>
      <c r="I204" s="200"/>
      <c r="J204" s="201">
        <f>ROUND(I204*H204,2)</f>
        <v>0</v>
      </c>
      <c r="K204" s="197" t="s">
        <v>121</v>
      </c>
      <c r="L204" s="46"/>
      <c r="M204" s="202" t="s">
        <v>19</v>
      </c>
      <c r="N204" s="203" t="s">
        <v>47</v>
      </c>
      <c r="O204" s="86"/>
      <c r="P204" s="204">
        <f>O204*H204</f>
        <v>0</v>
      </c>
      <c r="Q204" s="204">
        <v>0.12949959999999999</v>
      </c>
      <c r="R204" s="204">
        <f>Q204*H204</f>
        <v>188.1629188</v>
      </c>
      <c r="S204" s="204">
        <v>0</v>
      </c>
      <c r="T204" s="205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06" t="s">
        <v>122</v>
      </c>
      <c r="AT204" s="206" t="s">
        <v>117</v>
      </c>
      <c r="AU204" s="206" t="s">
        <v>81</v>
      </c>
      <c r="AY204" s="19" t="s">
        <v>116</v>
      </c>
      <c r="BE204" s="207">
        <f>IF(N204="základní",J204,0)</f>
        <v>0</v>
      </c>
      <c r="BF204" s="207">
        <f>IF(N204="snížená",J204,0)</f>
        <v>0</v>
      </c>
      <c r="BG204" s="207">
        <f>IF(N204="zákl. přenesená",J204,0)</f>
        <v>0</v>
      </c>
      <c r="BH204" s="207">
        <f>IF(N204="sníž. přenesená",J204,0)</f>
        <v>0</v>
      </c>
      <c r="BI204" s="207">
        <f>IF(N204="nulová",J204,0)</f>
        <v>0</v>
      </c>
      <c r="BJ204" s="19" t="s">
        <v>81</v>
      </c>
      <c r="BK204" s="207">
        <f>ROUND(I204*H204,2)</f>
        <v>0</v>
      </c>
      <c r="BL204" s="19" t="s">
        <v>122</v>
      </c>
      <c r="BM204" s="206" t="s">
        <v>337</v>
      </c>
    </row>
    <row r="205" s="2" customFormat="1">
      <c r="A205" s="40"/>
      <c r="B205" s="41"/>
      <c r="C205" s="42"/>
      <c r="D205" s="208" t="s">
        <v>124</v>
      </c>
      <c r="E205" s="42"/>
      <c r="F205" s="209" t="s">
        <v>338</v>
      </c>
      <c r="G205" s="42"/>
      <c r="H205" s="42"/>
      <c r="I205" s="210"/>
      <c r="J205" s="42"/>
      <c r="K205" s="42"/>
      <c r="L205" s="46"/>
      <c r="M205" s="211"/>
      <c r="N205" s="212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124</v>
      </c>
      <c r="AU205" s="19" t="s">
        <v>81</v>
      </c>
    </row>
    <row r="206" s="13" customFormat="1">
      <c r="A206" s="13"/>
      <c r="B206" s="224"/>
      <c r="C206" s="225"/>
      <c r="D206" s="215" t="s">
        <v>131</v>
      </c>
      <c r="E206" s="226" t="s">
        <v>19</v>
      </c>
      <c r="F206" s="227" t="s">
        <v>339</v>
      </c>
      <c r="G206" s="225"/>
      <c r="H206" s="228">
        <v>1453</v>
      </c>
      <c r="I206" s="229"/>
      <c r="J206" s="225"/>
      <c r="K206" s="225"/>
      <c r="L206" s="230"/>
      <c r="M206" s="231"/>
      <c r="N206" s="232"/>
      <c r="O206" s="232"/>
      <c r="P206" s="232"/>
      <c r="Q206" s="232"/>
      <c r="R206" s="232"/>
      <c r="S206" s="232"/>
      <c r="T206" s="23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4" t="s">
        <v>131</v>
      </c>
      <c r="AU206" s="234" t="s">
        <v>81</v>
      </c>
      <c r="AV206" s="13" t="s">
        <v>86</v>
      </c>
      <c r="AW206" s="13" t="s">
        <v>35</v>
      </c>
      <c r="AX206" s="13" t="s">
        <v>76</v>
      </c>
      <c r="AY206" s="234" t="s">
        <v>116</v>
      </c>
    </row>
    <row r="207" s="14" customFormat="1">
      <c r="A207" s="14"/>
      <c r="B207" s="235"/>
      <c r="C207" s="236"/>
      <c r="D207" s="215" t="s">
        <v>131</v>
      </c>
      <c r="E207" s="237" t="s">
        <v>19</v>
      </c>
      <c r="F207" s="238" t="s">
        <v>134</v>
      </c>
      <c r="G207" s="236"/>
      <c r="H207" s="239">
        <v>1453</v>
      </c>
      <c r="I207" s="240"/>
      <c r="J207" s="236"/>
      <c r="K207" s="236"/>
      <c r="L207" s="241"/>
      <c r="M207" s="242"/>
      <c r="N207" s="243"/>
      <c r="O207" s="243"/>
      <c r="P207" s="243"/>
      <c r="Q207" s="243"/>
      <c r="R207" s="243"/>
      <c r="S207" s="243"/>
      <c r="T207" s="24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5" t="s">
        <v>131</v>
      </c>
      <c r="AU207" s="245" t="s">
        <v>81</v>
      </c>
      <c r="AV207" s="14" t="s">
        <v>122</v>
      </c>
      <c r="AW207" s="14" t="s">
        <v>35</v>
      </c>
      <c r="AX207" s="14" t="s">
        <v>81</v>
      </c>
      <c r="AY207" s="245" t="s">
        <v>116</v>
      </c>
    </row>
    <row r="208" s="2" customFormat="1" ht="16.5" customHeight="1">
      <c r="A208" s="40"/>
      <c r="B208" s="41"/>
      <c r="C208" s="247" t="s">
        <v>340</v>
      </c>
      <c r="D208" s="247" t="s">
        <v>257</v>
      </c>
      <c r="E208" s="248" t="s">
        <v>341</v>
      </c>
      <c r="F208" s="249" t="s">
        <v>342</v>
      </c>
      <c r="G208" s="250" t="s">
        <v>120</v>
      </c>
      <c r="H208" s="251">
        <v>1468</v>
      </c>
      <c r="I208" s="252"/>
      <c r="J208" s="253">
        <f>ROUND(I208*H208,2)</f>
        <v>0</v>
      </c>
      <c r="K208" s="249" t="s">
        <v>121</v>
      </c>
      <c r="L208" s="254"/>
      <c r="M208" s="255" t="s">
        <v>19</v>
      </c>
      <c r="N208" s="256" t="s">
        <v>47</v>
      </c>
      <c r="O208" s="86"/>
      <c r="P208" s="204">
        <f>O208*H208</f>
        <v>0</v>
      </c>
      <c r="Q208" s="204">
        <v>0.044999999999999998</v>
      </c>
      <c r="R208" s="204">
        <f>Q208*H208</f>
        <v>66.060000000000002</v>
      </c>
      <c r="S208" s="204">
        <v>0</v>
      </c>
      <c r="T208" s="205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06" t="s">
        <v>172</v>
      </c>
      <c r="AT208" s="206" t="s">
        <v>257</v>
      </c>
      <c r="AU208" s="206" t="s">
        <v>81</v>
      </c>
      <c r="AY208" s="19" t="s">
        <v>116</v>
      </c>
      <c r="BE208" s="207">
        <f>IF(N208="základní",J208,0)</f>
        <v>0</v>
      </c>
      <c r="BF208" s="207">
        <f>IF(N208="snížená",J208,0)</f>
        <v>0</v>
      </c>
      <c r="BG208" s="207">
        <f>IF(N208="zákl. přenesená",J208,0)</f>
        <v>0</v>
      </c>
      <c r="BH208" s="207">
        <f>IF(N208="sníž. přenesená",J208,0)</f>
        <v>0</v>
      </c>
      <c r="BI208" s="207">
        <f>IF(N208="nulová",J208,0)</f>
        <v>0</v>
      </c>
      <c r="BJ208" s="19" t="s">
        <v>81</v>
      </c>
      <c r="BK208" s="207">
        <f>ROUND(I208*H208,2)</f>
        <v>0</v>
      </c>
      <c r="BL208" s="19" t="s">
        <v>122</v>
      </c>
      <c r="BM208" s="206" t="s">
        <v>343</v>
      </c>
    </row>
    <row r="209" s="2" customFormat="1" ht="16.5" customHeight="1">
      <c r="A209" s="40"/>
      <c r="B209" s="41"/>
      <c r="C209" s="195" t="s">
        <v>344</v>
      </c>
      <c r="D209" s="195" t="s">
        <v>117</v>
      </c>
      <c r="E209" s="196" t="s">
        <v>345</v>
      </c>
      <c r="F209" s="197" t="s">
        <v>346</v>
      </c>
      <c r="G209" s="198" t="s">
        <v>120</v>
      </c>
      <c r="H209" s="199">
        <v>3386</v>
      </c>
      <c r="I209" s="200"/>
      <c r="J209" s="201">
        <f>ROUND(I209*H209,2)</f>
        <v>0</v>
      </c>
      <c r="K209" s="197" t="s">
        <v>121</v>
      </c>
      <c r="L209" s="46"/>
      <c r="M209" s="202" t="s">
        <v>19</v>
      </c>
      <c r="N209" s="203" t="s">
        <v>47</v>
      </c>
      <c r="O209" s="86"/>
      <c r="P209" s="204">
        <f>O209*H209</f>
        <v>0</v>
      </c>
      <c r="Q209" s="204">
        <v>0.089775999999999995</v>
      </c>
      <c r="R209" s="204">
        <f>Q209*H209</f>
        <v>303.98153600000001</v>
      </c>
      <c r="S209" s="204">
        <v>0</v>
      </c>
      <c r="T209" s="205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06" t="s">
        <v>122</v>
      </c>
      <c r="AT209" s="206" t="s">
        <v>117</v>
      </c>
      <c r="AU209" s="206" t="s">
        <v>81</v>
      </c>
      <c r="AY209" s="19" t="s">
        <v>116</v>
      </c>
      <c r="BE209" s="207">
        <f>IF(N209="základní",J209,0)</f>
        <v>0</v>
      </c>
      <c r="BF209" s="207">
        <f>IF(N209="snížená",J209,0)</f>
        <v>0</v>
      </c>
      <c r="BG209" s="207">
        <f>IF(N209="zákl. přenesená",J209,0)</f>
        <v>0</v>
      </c>
      <c r="BH209" s="207">
        <f>IF(N209="sníž. přenesená",J209,0)</f>
        <v>0</v>
      </c>
      <c r="BI209" s="207">
        <f>IF(N209="nulová",J209,0)</f>
        <v>0</v>
      </c>
      <c r="BJ209" s="19" t="s">
        <v>81</v>
      </c>
      <c r="BK209" s="207">
        <f>ROUND(I209*H209,2)</f>
        <v>0</v>
      </c>
      <c r="BL209" s="19" t="s">
        <v>122</v>
      </c>
      <c r="BM209" s="206" t="s">
        <v>347</v>
      </c>
    </row>
    <row r="210" s="2" customFormat="1">
      <c r="A210" s="40"/>
      <c r="B210" s="41"/>
      <c r="C210" s="42"/>
      <c r="D210" s="208" t="s">
        <v>124</v>
      </c>
      <c r="E210" s="42"/>
      <c r="F210" s="209" t="s">
        <v>348</v>
      </c>
      <c r="G210" s="42"/>
      <c r="H210" s="42"/>
      <c r="I210" s="210"/>
      <c r="J210" s="42"/>
      <c r="K210" s="42"/>
      <c r="L210" s="46"/>
      <c r="M210" s="211"/>
      <c r="N210" s="212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124</v>
      </c>
      <c r="AU210" s="19" t="s">
        <v>81</v>
      </c>
    </row>
    <row r="211" s="2" customFormat="1">
      <c r="A211" s="40"/>
      <c r="B211" s="41"/>
      <c r="C211" s="42"/>
      <c r="D211" s="215" t="s">
        <v>140</v>
      </c>
      <c r="E211" s="42"/>
      <c r="F211" s="246" t="s">
        <v>349</v>
      </c>
      <c r="G211" s="42"/>
      <c r="H211" s="42"/>
      <c r="I211" s="210"/>
      <c r="J211" s="42"/>
      <c r="K211" s="42"/>
      <c r="L211" s="46"/>
      <c r="M211" s="211"/>
      <c r="N211" s="212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140</v>
      </c>
      <c r="AU211" s="19" t="s">
        <v>81</v>
      </c>
    </row>
    <row r="212" s="13" customFormat="1">
      <c r="A212" s="13"/>
      <c r="B212" s="224"/>
      <c r="C212" s="225"/>
      <c r="D212" s="215" t="s">
        <v>131</v>
      </c>
      <c r="E212" s="226" t="s">
        <v>19</v>
      </c>
      <c r="F212" s="227" t="s">
        <v>183</v>
      </c>
      <c r="G212" s="225"/>
      <c r="H212" s="228">
        <v>3386</v>
      </c>
      <c r="I212" s="229"/>
      <c r="J212" s="225"/>
      <c r="K212" s="225"/>
      <c r="L212" s="230"/>
      <c r="M212" s="231"/>
      <c r="N212" s="232"/>
      <c r="O212" s="232"/>
      <c r="P212" s="232"/>
      <c r="Q212" s="232"/>
      <c r="R212" s="232"/>
      <c r="S212" s="232"/>
      <c r="T212" s="23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4" t="s">
        <v>131</v>
      </c>
      <c r="AU212" s="234" t="s">
        <v>81</v>
      </c>
      <c r="AV212" s="13" t="s">
        <v>86</v>
      </c>
      <c r="AW212" s="13" t="s">
        <v>35</v>
      </c>
      <c r="AX212" s="13" t="s">
        <v>76</v>
      </c>
      <c r="AY212" s="234" t="s">
        <v>116</v>
      </c>
    </row>
    <row r="213" s="14" customFormat="1">
      <c r="A213" s="14"/>
      <c r="B213" s="235"/>
      <c r="C213" s="236"/>
      <c r="D213" s="215" t="s">
        <v>131</v>
      </c>
      <c r="E213" s="237" t="s">
        <v>19</v>
      </c>
      <c r="F213" s="238" t="s">
        <v>134</v>
      </c>
      <c r="G213" s="236"/>
      <c r="H213" s="239">
        <v>3386</v>
      </c>
      <c r="I213" s="240"/>
      <c r="J213" s="236"/>
      <c r="K213" s="236"/>
      <c r="L213" s="241"/>
      <c r="M213" s="242"/>
      <c r="N213" s="243"/>
      <c r="O213" s="243"/>
      <c r="P213" s="243"/>
      <c r="Q213" s="243"/>
      <c r="R213" s="243"/>
      <c r="S213" s="243"/>
      <c r="T213" s="24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5" t="s">
        <v>131</v>
      </c>
      <c r="AU213" s="245" t="s">
        <v>81</v>
      </c>
      <c r="AV213" s="14" t="s">
        <v>122</v>
      </c>
      <c r="AW213" s="14" t="s">
        <v>35</v>
      </c>
      <c r="AX213" s="14" t="s">
        <v>81</v>
      </c>
      <c r="AY213" s="245" t="s">
        <v>116</v>
      </c>
    </row>
    <row r="214" s="2" customFormat="1" ht="16.5" customHeight="1">
      <c r="A214" s="40"/>
      <c r="B214" s="41"/>
      <c r="C214" s="247" t="s">
        <v>350</v>
      </c>
      <c r="D214" s="247" t="s">
        <v>257</v>
      </c>
      <c r="E214" s="248" t="s">
        <v>351</v>
      </c>
      <c r="F214" s="249" t="s">
        <v>352</v>
      </c>
      <c r="G214" s="250" t="s">
        <v>128</v>
      </c>
      <c r="H214" s="251">
        <v>340</v>
      </c>
      <c r="I214" s="252"/>
      <c r="J214" s="253">
        <f>ROUND(I214*H214,2)</f>
        <v>0</v>
      </c>
      <c r="K214" s="249" t="s">
        <v>121</v>
      </c>
      <c r="L214" s="254"/>
      <c r="M214" s="255" t="s">
        <v>19</v>
      </c>
      <c r="N214" s="256" t="s">
        <v>47</v>
      </c>
      <c r="O214" s="86"/>
      <c r="P214" s="204">
        <f>O214*H214</f>
        <v>0</v>
      </c>
      <c r="Q214" s="204">
        <v>0.222</v>
      </c>
      <c r="R214" s="204">
        <f>Q214*H214</f>
        <v>75.480000000000004</v>
      </c>
      <c r="S214" s="204">
        <v>0</v>
      </c>
      <c r="T214" s="205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06" t="s">
        <v>172</v>
      </c>
      <c r="AT214" s="206" t="s">
        <v>257</v>
      </c>
      <c r="AU214" s="206" t="s">
        <v>81</v>
      </c>
      <c r="AY214" s="19" t="s">
        <v>116</v>
      </c>
      <c r="BE214" s="207">
        <f>IF(N214="základní",J214,0)</f>
        <v>0</v>
      </c>
      <c r="BF214" s="207">
        <f>IF(N214="snížená",J214,0)</f>
        <v>0</v>
      </c>
      <c r="BG214" s="207">
        <f>IF(N214="zákl. přenesená",J214,0)</f>
        <v>0</v>
      </c>
      <c r="BH214" s="207">
        <f>IF(N214="sníž. přenesená",J214,0)</f>
        <v>0</v>
      </c>
      <c r="BI214" s="207">
        <f>IF(N214="nulová",J214,0)</f>
        <v>0</v>
      </c>
      <c r="BJ214" s="19" t="s">
        <v>81</v>
      </c>
      <c r="BK214" s="207">
        <f>ROUND(I214*H214,2)</f>
        <v>0</v>
      </c>
      <c r="BL214" s="19" t="s">
        <v>122</v>
      </c>
      <c r="BM214" s="206" t="s">
        <v>353</v>
      </c>
    </row>
    <row r="215" s="2" customFormat="1" ht="16.5" customHeight="1">
      <c r="A215" s="40"/>
      <c r="B215" s="41"/>
      <c r="C215" s="195" t="s">
        <v>354</v>
      </c>
      <c r="D215" s="195" t="s">
        <v>117</v>
      </c>
      <c r="E215" s="196" t="s">
        <v>355</v>
      </c>
      <c r="F215" s="197" t="s">
        <v>356</v>
      </c>
      <c r="G215" s="198" t="s">
        <v>128</v>
      </c>
      <c r="H215" s="199">
        <v>536</v>
      </c>
      <c r="I215" s="200"/>
      <c r="J215" s="201">
        <f>ROUND(I215*H215,2)</f>
        <v>0</v>
      </c>
      <c r="K215" s="197" t="s">
        <v>121</v>
      </c>
      <c r="L215" s="46"/>
      <c r="M215" s="202" t="s">
        <v>19</v>
      </c>
      <c r="N215" s="203" t="s">
        <v>47</v>
      </c>
      <c r="O215" s="86"/>
      <c r="P215" s="204">
        <f>O215*H215</f>
        <v>0</v>
      </c>
      <c r="Q215" s="204">
        <v>0</v>
      </c>
      <c r="R215" s="204">
        <f>Q215*H215</f>
        <v>0</v>
      </c>
      <c r="S215" s="204">
        <v>0</v>
      </c>
      <c r="T215" s="205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06" t="s">
        <v>122</v>
      </c>
      <c r="AT215" s="206" t="s">
        <v>117</v>
      </c>
      <c r="AU215" s="206" t="s">
        <v>81</v>
      </c>
      <c r="AY215" s="19" t="s">
        <v>116</v>
      </c>
      <c r="BE215" s="207">
        <f>IF(N215="základní",J215,0)</f>
        <v>0</v>
      </c>
      <c r="BF215" s="207">
        <f>IF(N215="snížená",J215,0)</f>
        <v>0</v>
      </c>
      <c r="BG215" s="207">
        <f>IF(N215="zákl. přenesená",J215,0)</f>
        <v>0</v>
      </c>
      <c r="BH215" s="207">
        <f>IF(N215="sníž. přenesená",J215,0)</f>
        <v>0</v>
      </c>
      <c r="BI215" s="207">
        <f>IF(N215="nulová",J215,0)</f>
        <v>0</v>
      </c>
      <c r="BJ215" s="19" t="s">
        <v>81</v>
      </c>
      <c r="BK215" s="207">
        <f>ROUND(I215*H215,2)</f>
        <v>0</v>
      </c>
      <c r="BL215" s="19" t="s">
        <v>122</v>
      </c>
      <c r="BM215" s="206" t="s">
        <v>357</v>
      </c>
    </row>
    <row r="216" s="2" customFormat="1">
      <c r="A216" s="40"/>
      <c r="B216" s="41"/>
      <c r="C216" s="42"/>
      <c r="D216" s="208" t="s">
        <v>124</v>
      </c>
      <c r="E216" s="42"/>
      <c r="F216" s="209" t="s">
        <v>358</v>
      </c>
      <c r="G216" s="42"/>
      <c r="H216" s="42"/>
      <c r="I216" s="210"/>
      <c r="J216" s="42"/>
      <c r="K216" s="42"/>
      <c r="L216" s="46"/>
      <c r="M216" s="211"/>
      <c r="N216" s="212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124</v>
      </c>
      <c r="AU216" s="19" t="s">
        <v>81</v>
      </c>
    </row>
    <row r="217" s="2" customFormat="1" ht="16.5" customHeight="1">
      <c r="A217" s="40"/>
      <c r="B217" s="41"/>
      <c r="C217" s="195" t="s">
        <v>359</v>
      </c>
      <c r="D217" s="195" t="s">
        <v>117</v>
      </c>
      <c r="E217" s="196" t="s">
        <v>360</v>
      </c>
      <c r="F217" s="197" t="s">
        <v>361</v>
      </c>
      <c r="G217" s="198" t="s">
        <v>120</v>
      </c>
      <c r="H217" s="199">
        <v>1693</v>
      </c>
      <c r="I217" s="200"/>
      <c r="J217" s="201">
        <f>ROUND(I217*H217,2)</f>
        <v>0</v>
      </c>
      <c r="K217" s="197" t="s">
        <v>121</v>
      </c>
      <c r="L217" s="46"/>
      <c r="M217" s="202" t="s">
        <v>19</v>
      </c>
      <c r="N217" s="203" t="s">
        <v>47</v>
      </c>
      <c r="O217" s="86"/>
      <c r="P217" s="204">
        <f>O217*H217</f>
        <v>0</v>
      </c>
      <c r="Q217" s="204">
        <v>0.00040000000000000002</v>
      </c>
      <c r="R217" s="204">
        <f>Q217*H217</f>
        <v>0.67720000000000002</v>
      </c>
      <c r="S217" s="204">
        <v>0</v>
      </c>
      <c r="T217" s="205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06" t="s">
        <v>122</v>
      </c>
      <c r="AT217" s="206" t="s">
        <v>117</v>
      </c>
      <c r="AU217" s="206" t="s">
        <v>81</v>
      </c>
      <c r="AY217" s="19" t="s">
        <v>116</v>
      </c>
      <c r="BE217" s="207">
        <f>IF(N217="základní",J217,0)</f>
        <v>0</v>
      </c>
      <c r="BF217" s="207">
        <f>IF(N217="snížená",J217,0)</f>
        <v>0</v>
      </c>
      <c r="BG217" s="207">
        <f>IF(N217="zákl. přenesená",J217,0)</f>
        <v>0</v>
      </c>
      <c r="BH217" s="207">
        <f>IF(N217="sníž. přenesená",J217,0)</f>
        <v>0</v>
      </c>
      <c r="BI217" s="207">
        <f>IF(N217="nulová",J217,0)</f>
        <v>0</v>
      </c>
      <c r="BJ217" s="19" t="s">
        <v>81</v>
      </c>
      <c r="BK217" s="207">
        <f>ROUND(I217*H217,2)</f>
        <v>0</v>
      </c>
      <c r="BL217" s="19" t="s">
        <v>122</v>
      </c>
      <c r="BM217" s="206" t="s">
        <v>362</v>
      </c>
    </row>
    <row r="218" s="2" customFormat="1">
      <c r="A218" s="40"/>
      <c r="B218" s="41"/>
      <c r="C218" s="42"/>
      <c r="D218" s="208" t="s">
        <v>124</v>
      </c>
      <c r="E218" s="42"/>
      <c r="F218" s="209" t="s">
        <v>363</v>
      </c>
      <c r="G218" s="42"/>
      <c r="H218" s="42"/>
      <c r="I218" s="210"/>
      <c r="J218" s="42"/>
      <c r="K218" s="42"/>
      <c r="L218" s="46"/>
      <c r="M218" s="211"/>
      <c r="N218" s="212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124</v>
      </c>
      <c r="AU218" s="19" t="s">
        <v>81</v>
      </c>
    </row>
    <row r="219" s="12" customFormat="1">
      <c r="A219" s="12"/>
      <c r="B219" s="213"/>
      <c r="C219" s="214"/>
      <c r="D219" s="215" t="s">
        <v>131</v>
      </c>
      <c r="E219" s="216" t="s">
        <v>19</v>
      </c>
      <c r="F219" s="217" t="s">
        <v>364</v>
      </c>
      <c r="G219" s="214"/>
      <c r="H219" s="216" t="s">
        <v>19</v>
      </c>
      <c r="I219" s="218"/>
      <c r="J219" s="214"/>
      <c r="K219" s="214"/>
      <c r="L219" s="219"/>
      <c r="M219" s="220"/>
      <c r="N219" s="221"/>
      <c r="O219" s="221"/>
      <c r="P219" s="221"/>
      <c r="Q219" s="221"/>
      <c r="R219" s="221"/>
      <c r="S219" s="221"/>
      <c r="T219" s="22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T219" s="223" t="s">
        <v>131</v>
      </c>
      <c r="AU219" s="223" t="s">
        <v>81</v>
      </c>
      <c r="AV219" s="12" t="s">
        <v>81</v>
      </c>
      <c r="AW219" s="12" t="s">
        <v>35</v>
      </c>
      <c r="AX219" s="12" t="s">
        <v>76</v>
      </c>
      <c r="AY219" s="223" t="s">
        <v>116</v>
      </c>
    </row>
    <row r="220" s="13" customFormat="1">
      <c r="A220" s="13"/>
      <c r="B220" s="224"/>
      <c r="C220" s="225"/>
      <c r="D220" s="215" t="s">
        <v>131</v>
      </c>
      <c r="E220" s="226" t="s">
        <v>19</v>
      </c>
      <c r="F220" s="227" t="s">
        <v>171</v>
      </c>
      <c r="G220" s="225"/>
      <c r="H220" s="228">
        <v>1693</v>
      </c>
      <c r="I220" s="229"/>
      <c r="J220" s="225"/>
      <c r="K220" s="225"/>
      <c r="L220" s="230"/>
      <c r="M220" s="231"/>
      <c r="N220" s="232"/>
      <c r="O220" s="232"/>
      <c r="P220" s="232"/>
      <c r="Q220" s="232"/>
      <c r="R220" s="232"/>
      <c r="S220" s="232"/>
      <c r="T220" s="23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4" t="s">
        <v>131</v>
      </c>
      <c r="AU220" s="234" t="s">
        <v>81</v>
      </c>
      <c r="AV220" s="13" t="s">
        <v>86</v>
      </c>
      <c r="AW220" s="13" t="s">
        <v>35</v>
      </c>
      <c r="AX220" s="13" t="s">
        <v>76</v>
      </c>
      <c r="AY220" s="234" t="s">
        <v>116</v>
      </c>
    </row>
    <row r="221" s="14" customFormat="1">
      <c r="A221" s="14"/>
      <c r="B221" s="235"/>
      <c r="C221" s="236"/>
      <c r="D221" s="215" t="s">
        <v>131</v>
      </c>
      <c r="E221" s="237" t="s">
        <v>19</v>
      </c>
      <c r="F221" s="238" t="s">
        <v>134</v>
      </c>
      <c r="G221" s="236"/>
      <c r="H221" s="239">
        <v>1693</v>
      </c>
      <c r="I221" s="240"/>
      <c r="J221" s="236"/>
      <c r="K221" s="236"/>
      <c r="L221" s="241"/>
      <c r="M221" s="242"/>
      <c r="N221" s="243"/>
      <c r="O221" s="243"/>
      <c r="P221" s="243"/>
      <c r="Q221" s="243"/>
      <c r="R221" s="243"/>
      <c r="S221" s="243"/>
      <c r="T221" s="24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5" t="s">
        <v>131</v>
      </c>
      <c r="AU221" s="245" t="s">
        <v>81</v>
      </c>
      <c r="AV221" s="14" t="s">
        <v>122</v>
      </c>
      <c r="AW221" s="14" t="s">
        <v>35</v>
      </c>
      <c r="AX221" s="14" t="s">
        <v>81</v>
      </c>
      <c r="AY221" s="245" t="s">
        <v>116</v>
      </c>
    </row>
    <row r="222" s="2" customFormat="1" ht="16.5" customHeight="1">
      <c r="A222" s="40"/>
      <c r="B222" s="41"/>
      <c r="C222" s="195" t="s">
        <v>365</v>
      </c>
      <c r="D222" s="195" t="s">
        <v>117</v>
      </c>
      <c r="E222" s="196" t="s">
        <v>366</v>
      </c>
      <c r="F222" s="197" t="s">
        <v>367</v>
      </c>
      <c r="G222" s="198" t="s">
        <v>120</v>
      </c>
      <c r="H222" s="199">
        <v>148</v>
      </c>
      <c r="I222" s="200"/>
      <c r="J222" s="201">
        <f>ROUND(I222*H222,2)</f>
        <v>0</v>
      </c>
      <c r="K222" s="197" t="s">
        <v>121</v>
      </c>
      <c r="L222" s="46"/>
      <c r="M222" s="202" t="s">
        <v>19</v>
      </c>
      <c r="N222" s="203" t="s">
        <v>47</v>
      </c>
      <c r="O222" s="86"/>
      <c r="P222" s="204">
        <f>O222*H222</f>
        <v>0</v>
      </c>
      <c r="Q222" s="204">
        <v>0.00020000000000000001</v>
      </c>
      <c r="R222" s="204">
        <f>Q222*H222</f>
        <v>0.029600000000000001</v>
      </c>
      <c r="S222" s="204">
        <v>0</v>
      </c>
      <c r="T222" s="205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06" t="s">
        <v>122</v>
      </c>
      <c r="AT222" s="206" t="s">
        <v>117</v>
      </c>
      <c r="AU222" s="206" t="s">
        <v>81</v>
      </c>
      <c r="AY222" s="19" t="s">
        <v>116</v>
      </c>
      <c r="BE222" s="207">
        <f>IF(N222="základní",J222,0)</f>
        <v>0</v>
      </c>
      <c r="BF222" s="207">
        <f>IF(N222="snížená",J222,0)</f>
        <v>0</v>
      </c>
      <c r="BG222" s="207">
        <f>IF(N222="zákl. přenesená",J222,0)</f>
        <v>0</v>
      </c>
      <c r="BH222" s="207">
        <f>IF(N222="sníž. přenesená",J222,0)</f>
        <v>0</v>
      </c>
      <c r="BI222" s="207">
        <f>IF(N222="nulová",J222,0)</f>
        <v>0</v>
      </c>
      <c r="BJ222" s="19" t="s">
        <v>81</v>
      </c>
      <c r="BK222" s="207">
        <f>ROUND(I222*H222,2)</f>
        <v>0</v>
      </c>
      <c r="BL222" s="19" t="s">
        <v>122</v>
      </c>
      <c r="BM222" s="206" t="s">
        <v>368</v>
      </c>
    </row>
    <row r="223" s="2" customFormat="1">
      <c r="A223" s="40"/>
      <c r="B223" s="41"/>
      <c r="C223" s="42"/>
      <c r="D223" s="208" t="s">
        <v>124</v>
      </c>
      <c r="E223" s="42"/>
      <c r="F223" s="209" t="s">
        <v>369</v>
      </c>
      <c r="G223" s="42"/>
      <c r="H223" s="42"/>
      <c r="I223" s="210"/>
      <c r="J223" s="42"/>
      <c r="K223" s="42"/>
      <c r="L223" s="46"/>
      <c r="M223" s="211"/>
      <c r="N223" s="212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124</v>
      </c>
      <c r="AU223" s="19" t="s">
        <v>81</v>
      </c>
    </row>
    <row r="224" s="2" customFormat="1" ht="16.5" customHeight="1">
      <c r="A224" s="40"/>
      <c r="B224" s="41"/>
      <c r="C224" s="195" t="s">
        <v>370</v>
      </c>
      <c r="D224" s="195" t="s">
        <v>117</v>
      </c>
      <c r="E224" s="196" t="s">
        <v>371</v>
      </c>
      <c r="F224" s="197" t="s">
        <v>372</v>
      </c>
      <c r="G224" s="198" t="s">
        <v>305</v>
      </c>
      <c r="H224" s="199">
        <v>3</v>
      </c>
      <c r="I224" s="200"/>
      <c r="J224" s="201">
        <f>ROUND(I224*H224,2)</f>
        <v>0</v>
      </c>
      <c r="K224" s="197" t="s">
        <v>121</v>
      </c>
      <c r="L224" s="46"/>
      <c r="M224" s="202" t="s">
        <v>19</v>
      </c>
      <c r="N224" s="203" t="s">
        <v>47</v>
      </c>
      <c r="O224" s="86"/>
      <c r="P224" s="204">
        <f>O224*H224</f>
        <v>0</v>
      </c>
      <c r="Q224" s="204">
        <v>0.11240500000000001</v>
      </c>
      <c r="R224" s="204">
        <f>Q224*H224</f>
        <v>0.33721500000000004</v>
      </c>
      <c r="S224" s="204">
        <v>0</v>
      </c>
      <c r="T224" s="205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06" t="s">
        <v>122</v>
      </c>
      <c r="AT224" s="206" t="s">
        <v>117</v>
      </c>
      <c r="AU224" s="206" t="s">
        <v>81</v>
      </c>
      <c r="AY224" s="19" t="s">
        <v>116</v>
      </c>
      <c r="BE224" s="207">
        <f>IF(N224="základní",J224,0)</f>
        <v>0</v>
      </c>
      <c r="BF224" s="207">
        <f>IF(N224="snížená",J224,0)</f>
        <v>0</v>
      </c>
      <c r="BG224" s="207">
        <f>IF(N224="zákl. přenesená",J224,0)</f>
        <v>0</v>
      </c>
      <c r="BH224" s="207">
        <f>IF(N224="sníž. přenesená",J224,0)</f>
        <v>0</v>
      </c>
      <c r="BI224" s="207">
        <f>IF(N224="nulová",J224,0)</f>
        <v>0</v>
      </c>
      <c r="BJ224" s="19" t="s">
        <v>81</v>
      </c>
      <c r="BK224" s="207">
        <f>ROUND(I224*H224,2)</f>
        <v>0</v>
      </c>
      <c r="BL224" s="19" t="s">
        <v>122</v>
      </c>
      <c r="BM224" s="206" t="s">
        <v>373</v>
      </c>
    </row>
    <row r="225" s="2" customFormat="1">
      <c r="A225" s="40"/>
      <c r="B225" s="41"/>
      <c r="C225" s="42"/>
      <c r="D225" s="208" t="s">
        <v>124</v>
      </c>
      <c r="E225" s="42"/>
      <c r="F225" s="209" t="s">
        <v>374</v>
      </c>
      <c r="G225" s="42"/>
      <c r="H225" s="42"/>
      <c r="I225" s="210"/>
      <c r="J225" s="42"/>
      <c r="K225" s="42"/>
      <c r="L225" s="46"/>
      <c r="M225" s="211"/>
      <c r="N225" s="212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124</v>
      </c>
      <c r="AU225" s="19" t="s">
        <v>81</v>
      </c>
    </row>
    <row r="226" s="2" customFormat="1" ht="16.5" customHeight="1">
      <c r="A226" s="40"/>
      <c r="B226" s="41"/>
      <c r="C226" s="195" t="s">
        <v>375</v>
      </c>
      <c r="D226" s="195" t="s">
        <v>117</v>
      </c>
      <c r="E226" s="196" t="s">
        <v>376</v>
      </c>
      <c r="F226" s="197" t="s">
        <v>377</v>
      </c>
      <c r="G226" s="198" t="s">
        <v>305</v>
      </c>
      <c r="H226" s="199">
        <v>4</v>
      </c>
      <c r="I226" s="200"/>
      <c r="J226" s="201">
        <f>ROUND(I226*H226,2)</f>
        <v>0</v>
      </c>
      <c r="K226" s="197" t="s">
        <v>121</v>
      </c>
      <c r="L226" s="46"/>
      <c r="M226" s="202" t="s">
        <v>19</v>
      </c>
      <c r="N226" s="203" t="s">
        <v>47</v>
      </c>
      <c r="O226" s="86"/>
      <c r="P226" s="204">
        <f>O226*H226</f>
        <v>0</v>
      </c>
      <c r="Q226" s="204">
        <v>0.0010499999999999999</v>
      </c>
      <c r="R226" s="204">
        <f>Q226*H226</f>
        <v>0.0041999999999999997</v>
      </c>
      <c r="S226" s="204">
        <v>0</v>
      </c>
      <c r="T226" s="205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06" t="s">
        <v>122</v>
      </c>
      <c r="AT226" s="206" t="s">
        <v>117</v>
      </c>
      <c r="AU226" s="206" t="s">
        <v>81</v>
      </c>
      <c r="AY226" s="19" t="s">
        <v>116</v>
      </c>
      <c r="BE226" s="207">
        <f>IF(N226="základní",J226,0)</f>
        <v>0</v>
      </c>
      <c r="BF226" s="207">
        <f>IF(N226="snížená",J226,0)</f>
        <v>0</v>
      </c>
      <c r="BG226" s="207">
        <f>IF(N226="zákl. přenesená",J226,0)</f>
        <v>0</v>
      </c>
      <c r="BH226" s="207">
        <f>IF(N226="sníž. přenesená",J226,0)</f>
        <v>0</v>
      </c>
      <c r="BI226" s="207">
        <f>IF(N226="nulová",J226,0)</f>
        <v>0</v>
      </c>
      <c r="BJ226" s="19" t="s">
        <v>81</v>
      </c>
      <c r="BK226" s="207">
        <f>ROUND(I226*H226,2)</f>
        <v>0</v>
      </c>
      <c r="BL226" s="19" t="s">
        <v>122</v>
      </c>
      <c r="BM226" s="206" t="s">
        <v>378</v>
      </c>
    </row>
    <row r="227" s="2" customFormat="1">
      <c r="A227" s="40"/>
      <c r="B227" s="41"/>
      <c r="C227" s="42"/>
      <c r="D227" s="208" t="s">
        <v>124</v>
      </c>
      <c r="E227" s="42"/>
      <c r="F227" s="209" t="s">
        <v>379</v>
      </c>
      <c r="G227" s="42"/>
      <c r="H227" s="42"/>
      <c r="I227" s="210"/>
      <c r="J227" s="42"/>
      <c r="K227" s="42"/>
      <c r="L227" s="46"/>
      <c r="M227" s="211"/>
      <c r="N227" s="212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124</v>
      </c>
      <c r="AU227" s="19" t="s">
        <v>81</v>
      </c>
    </row>
    <row r="228" s="2" customFormat="1" ht="16.5" customHeight="1">
      <c r="A228" s="40"/>
      <c r="B228" s="41"/>
      <c r="C228" s="247" t="s">
        <v>380</v>
      </c>
      <c r="D228" s="247" t="s">
        <v>257</v>
      </c>
      <c r="E228" s="248" t="s">
        <v>381</v>
      </c>
      <c r="F228" s="249" t="s">
        <v>382</v>
      </c>
      <c r="G228" s="250" t="s">
        <v>305</v>
      </c>
      <c r="H228" s="251">
        <v>3</v>
      </c>
      <c r="I228" s="252"/>
      <c r="J228" s="253">
        <f>ROUND(I228*H228,2)</f>
        <v>0</v>
      </c>
      <c r="K228" s="249" t="s">
        <v>121</v>
      </c>
      <c r="L228" s="254"/>
      <c r="M228" s="255" t="s">
        <v>19</v>
      </c>
      <c r="N228" s="256" t="s">
        <v>47</v>
      </c>
      <c r="O228" s="86"/>
      <c r="P228" s="204">
        <f>O228*H228</f>
        <v>0</v>
      </c>
      <c r="Q228" s="204">
        <v>0.0061000000000000004</v>
      </c>
      <c r="R228" s="204">
        <f>Q228*H228</f>
        <v>0.0183</v>
      </c>
      <c r="S228" s="204">
        <v>0</v>
      </c>
      <c r="T228" s="205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06" t="s">
        <v>172</v>
      </c>
      <c r="AT228" s="206" t="s">
        <v>257</v>
      </c>
      <c r="AU228" s="206" t="s">
        <v>81</v>
      </c>
      <c r="AY228" s="19" t="s">
        <v>116</v>
      </c>
      <c r="BE228" s="207">
        <f>IF(N228="základní",J228,0)</f>
        <v>0</v>
      </c>
      <c r="BF228" s="207">
        <f>IF(N228="snížená",J228,0)</f>
        <v>0</v>
      </c>
      <c r="BG228" s="207">
        <f>IF(N228="zákl. přenesená",J228,0)</f>
        <v>0</v>
      </c>
      <c r="BH228" s="207">
        <f>IF(N228="sníž. přenesená",J228,0)</f>
        <v>0</v>
      </c>
      <c r="BI228" s="207">
        <f>IF(N228="nulová",J228,0)</f>
        <v>0</v>
      </c>
      <c r="BJ228" s="19" t="s">
        <v>81</v>
      </c>
      <c r="BK228" s="207">
        <f>ROUND(I228*H228,2)</f>
        <v>0</v>
      </c>
      <c r="BL228" s="19" t="s">
        <v>122</v>
      </c>
      <c r="BM228" s="206" t="s">
        <v>383</v>
      </c>
    </row>
    <row r="229" s="2" customFormat="1" ht="16.5" customHeight="1">
      <c r="A229" s="40"/>
      <c r="B229" s="41"/>
      <c r="C229" s="247" t="s">
        <v>384</v>
      </c>
      <c r="D229" s="247" t="s">
        <v>257</v>
      </c>
      <c r="E229" s="248" t="s">
        <v>385</v>
      </c>
      <c r="F229" s="249" t="s">
        <v>386</v>
      </c>
      <c r="G229" s="250" t="s">
        <v>305</v>
      </c>
      <c r="H229" s="251">
        <v>4</v>
      </c>
      <c r="I229" s="252"/>
      <c r="J229" s="253">
        <f>ROUND(I229*H229,2)</f>
        <v>0</v>
      </c>
      <c r="K229" s="249" t="s">
        <v>121</v>
      </c>
      <c r="L229" s="254"/>
      <c r="M229" s="255" t="s">
        <v>19</v>
      </c>
      <c r="N229" s="256" t="s">
        <v>47</v>
      </c>
      <c r="O229" s="86"/>
      <c r="P229" s="204">
        <f>O229*H229</f>
        <v>0</v>
      </c>
      <c r="Q229" s="204">
        <v>0.0012999999999999999</v>
      </c>
      <c r="R229" s="204">
        <f>Q229*H229</f>
        <v>0.0051999999999999998</v>
      </c>
      <c r="S229" s="204">
        <v>0</v>
      </c>
      <c r="T229" s="205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06" t="s">
        <v>172</v>
      </c>
      <c r="AT229" s="206" t="s">
        <v>257</v>
      </c>
      <c r="AU229" s="206" t="s">
        <v>81</v>
      </c>
      <c r="AY229" s="19" t="s">
        <v>116</v>
      </c>
      <c r="BE229" s="207">
        <f>IF(N229="základní",J229,0)</f>
        <v>0</v>
      </c>
      <c r="BF229" s="207">
        <f>IF(N229="snížená",J229,0)</f>
        <v>0</v>
      </c>
      <c r="BG229" s="207">
        <f>IF(N229="zákl. přenesená",J229,0)</f>
        <v>0</v>
      </c>
      <c r="BH229" s="207">
        <f>IF(N229="sníž. přenesená",J229,0)</f>
        <v>0</v>
      </c>
      <c r="BI229" s="207">
        <f>IF(N229="nulová",J229,0)</f>
        <v>0</v>
      </c>
      <c r="BJ229" s="19" t="s">
        <v>81</v>
      </c>
      <c r="BK229" s="207">
        <f>ROUND(I229*H229,2)</f>
        <v>0</v>
      </c>
      <c r="BL229" s="19" t="s">
        <v>122</v>
      </c>
      <c r="BM229" s="206" t="s">
        <v>387</v>
      </c>
    </row>
    <row r="230" s="2" customFormat="1" ht="24.15" customHeight="1">
      <c r="A230" s="40"/>
      <c r="B230" s="41"/>
      <c r="C230" s="195" t="s">
        <v>388</v>
      </c>
      <c r="D230" s="195" t="s">
        <v>117</v>
      </c>
      <c r="E230" s="196" t="s">
        <v>389</v>
      </c>
      <c r="F230" s="197" t="s">
        <v>390</v>
      </c>
      <c r="G230" s="198" t="s">
        <v>120</v>
      </c>
      <c r="H230" s="199">
        <v>52</v>
      </c>
      <c r="I230" s="200"/>
      <c r="J230" s="201">
        <f>ROUND(I230*H230,2)</f>
        <v>0</v>
      </c>
      <c r="K230" s="197" t="s">
        <v>121</v>
      </c>
      <c r="L230" s="46"/>
      <c r="M230" s="202" t="s">
        <v>19</v>
      </c>
      <c r="N230" s="203" t="s">
        <v>47</v>
      </c>
      <c r="O230" s="86"/>
      <c r="P230" s="204">
        <f>O230*H230</f>
        <v>0</v>
      </c>
      <c r="Q230" s="204">
        <v>0.0021900000000000001</v>
      </c>
      <c r="R230" s="204">
        <f>Q230*H230</f>
        <v>0.11388000000000001</v>
      </c>
      <c r="S230" s="204">
        <v>0</v>
      </c>
      <c r="T230" s="205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06" t="s">
        <v>122</v>
      </c>
      <c r="AT230" s="206" t="s">
        <v>117</v>
      </c>
      <c r="AU230" s="206" t="s">
        <v>81</v>
      </c>
      <c r="AY230" s="19" t="s">
        <v>116</v>
      </c>
      <c r="BE230" s="207">
        <f>IF(N230="základní",J230,0)</f>
        <v>0</v>
      </c>
      <c r="BF230" s="207">
        <f>IF(N230="snížená",J230,0)</f>
        <v>0</v>
      </c>
      <c r="BG230" s="207">
        <f>IF(N230="zákl. přenesená",J230,0)</f>
        <v>0</v>
      </c>
      <c r="BH230" s="207">
        <f>IF(N230="sníž. přenesená",J230,0)</f>
        <v>0</v>
      </c>
      <c r="BI230" s="207">
        <f>IF(N230="nulová",J230,0)</f>
        <v>0</v>
      </c>
      <c r="BJ230" s="19" t="s">
        <v>81</v>
      </c>
      <c r="BK230" s="207">
        <f>ROUND(I230*H230,2)</f>
        <v>0</v>
      </c>
      <c r="BL230" s="19" t="s">
        <v>122</v>
      </c>
      <c r="BM230" s="206" t="s">
        <v>391</v>
      </c>
    </row>
    <row r="231" s="2" customFormat="1">
      <c r="A231" s="40"/>
      <c r="B231" s="41"/>
      <c r="C231" s="42"/>
      <c r="D231" s="208" t="s">
        <v>124</v>
      </c>
      <c r="E231" s="42"/>
      <c r="F231" s="209" t="s">
        <v>392</v>
      </c>
      <c r="G231" s="42"/>
      <c r="H231" s="42"/>
      <c r="I231" s="210"/>
      <c r="J231" s="42"/>
      <c r="K231" s="42"/>
      <c r="L231" s="46"/>
      <c r="M231" s="211"/>
      <c r="N231" s="212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124</v>
      </c>
      <c r="AU231" s="19" t="s">
        <v>81</v>
      </c>
    </row>
    <row r="232" s="11" customFormat="1" ht="25.92" customHeight="1">
      <c r="A232" s="11"/>
      <c r="B232" s="181"/>
      <c r="C232" s="182"/>
      <c r="D232" s="183" t="s">
        <v>75</v>
      </c>
      <c r="E232" s="184" t="s">
        <v>393</v>
      </c>
      <c r="F232" s="184" t="s">
        <v>394</v>
      </c>
      <c r="G232" s="182"/>
      <c r="H232" s="182"/>
      <c r="I232" s="185"/>
      <c r="J232" s="186">
        <f>BK232</f>
        <v>0</v>
      </c>
      <c r="K232" s="182"/>
      <c r="L232" s="187"/>
      <c r="M232" s="188"/>
      <c r="N232" s="189"/>
      <c r="O232" s="189"/>
      <c r="P232" s="190">
        <f>SUM(P233:P234)</f>
        <v>0</v>
      </c>
      <c r="Q232" s="189"/>
      <c r="R232" s="190">
        <f>SUM(R233:R234)</f>
        <v>0</v>
      </c>
      <c r="S232" s="189"/>
      <c r="T232" s="191">
        <f>SUM(T233:T234)</f>
        <v>0</v>
      </c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R232" s="192" t="s">
        <v>81</v>
      </c>
      <c r="AT232" s="193" t="s">
        <v>75</v>
      </c>
      <c r="AU232" s="193" t="s">
        <v>76</v>
      </c>
      <c r="AY232" s="192" t="s">
        <v>116</v>
      </c>
      <c r="BK232" s="194">
        <f>SUM(BK233:BK234)</f>
        <v>0</v>
      </c>
    </row>
    <row r="233" s="2" customFormat="1" ht="16.5" customHeight="1">
      <c r="A233" s="40"/>
      <c r="B233" s="41"/>
      <c r="C233" s="195" t="s">
        <v>395</v>
      </c>
      <c r="D233" s="195" t="s">
        <v>117</v>
      </c>
      <c r="E233" s="196" t="s">
        <v>396</v>
      </c>
      <c r="F233" s="197" t="s">
        <v>397</v>
      </c>
      <c r="G233" s="198" t="s">
        <v>191</v>
      </c>
      <c r="H233" s="199">
        <v>1727.21</v>
      </c>
      <c r="I233" s="200"/>
      <c r="J233" s="201">
        <f>ROUND(I233*H233,2)</f>
        <v>0</v>
      </c>
      <c r="K233" s="197" t="s">
        <v>121</v>
      </c>
      <c r="L233" s="46"/>
      <c r="M233" s="202" t="s">
        <v>19</v>
      </c>
      <c r="N233" s="203" t="s">
        <v>47</v>
      </c>
      <c r="O233" s="86"/>
      <c r="P233" s="204">
        <f>O233*H233</f>
        <v>0</v>
      </c>
      <c r="Q233" s="204">
        <v>0</v>
      </c>
      <c r="R233" s="204">
        <f>Q233*H233</f>
        <v>0</v>
      </c>
      <c r="S233" s="204">
        <v>0</v>
      </c>
      <c r="T233" s="205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06" t="s">
        <v>122</v>
      </c>
      <c r="AT233" s="206" t="s">
        <v>117</v>
      </c>
      <c r="AU233" s="206" t="s">
        <v>81</v>
      </c>
      <c r="AY233" s="19" t="s">
        <v>116</v>
      </c>
      <c r="BE233" s="207">
        <f>IF(N233="základní",J233,0)</f>
        <v>0</v>
      </c>
      <c r="BF233" s="207">
        <f>IF(N233="snížená",J233,0)</f>
        <v>0</v>
      </c>
      <c r="BG233" s="207">
        <f>IF(N233="zákl. přenesená",J233,0)</f>
        <v>0</v>
      </c>
      <c r="BH233" s="207">
        <f>IF(N233="sníž. přenesená",J233,0)</f>
        <v>0</v>
      </c>
      <c r="BI233" s="207">
        <f>IF(N233="nulová",J233,0)</f>
        <v>0</v>
      </c>
      <c r="BJ233" s="19" t="s">
        <v>81</v>
      </c>
      <c r="BK233" s="207">
        <f>ROUND(I233*H233,2)</f>
        <v>0</v>
      </c>
      <c r="BL233" s="19" t="s">
        <v>122</v>
      </c>
      <c r="BM233" s="206" t="s">
        <v>398</v>
      </c>
    </row>
    <row r="234" s="2" customFormat="1">
      <c r="A234" s="40"/>
      <c r="B234" s="41"/>
      <c r="C234" s="42"/>
      <c r="D234" s="208" t="s">
        <v>124</v>
      </c>
      <c r="E234" s="42"/>
      <c r="F234" s="209" t="s">
        <v>399</v>
      </c>
      <c r="G234" s="42"/>
      <c r="H234" s="42"/>
      <c r="I234" s="210"/>
      <c r="J234" s="42"/>
      <c r="K234" s="42"/>
      <c r="L234" s="46"/>
      <c r="M234" s="257"/>
      <c r="N234" s="258"/>
      <c r="O234" s="259"/>
      <c r="P234" s="259"/>
      <c r="Q234" s="259"/>
      <c r="R234" s="259"/>
      <c r="S234" s="259"/>
      <c r="T234" s="26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124</v>
      </c>
      <c r="AU234" s="19" t="s">
        <v>81</v>
      </c>
    </row>
    <row r="235" s="2" customFormat="1" ht="6.96" customHeight="1">
      <c r="A235" s="40"/>
      <c r="B235" s="61"/>
      <c r="C235" s="62"/>
      <c r="D235" s="62"/>
      <c r="E235" s="62"/>
      <c r="F235" s="62"/>
      <c r="G235" s="62"/>
      <c r="H235" s="62"/>
      <c r="I235" s="62"/>
      <c r="J235" s="62"/>
      <c r="K235" s="62"/>
      <c r="L235" s="46"/>
      <c r="M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</row>
  </sheetData>
  <sheetProtection sheet="1" autoFilter="0" formatColumns="0" formatRows="0" objects="1" scenarios="1" spinCount="100000" saltValue="bm77yo7orHPKqKh2N2+oEtLzxrjhUZNOZqQ3eH4+gUembovTl5my3T51VxiuDZpUNUbSMcHw+fVxQRK/txmmEA==" hashValue="vgLCYbLDv48zZR4hRn0H3vbzWBWRMHeK6DsWTHMU8pNx/k8otP7xwtoig4t5EdcISKnJhDdAk8b+C+MHXXL5ug==" algorithmName="SHA-512" password="C4E3"/>
  <autoFilter ref="C78:K234"/>
  <mergeCells count="6">
    <mergeCell ref="E7:H7"/>
    <mergeCell ref="E16:H16"/>
    <mergeCell ref="E25:H25"/>
    <mergeCell ref="E46:H46"/>
    <mergeCell ref="E71:H71"/>
    <mergeCell ref="L2:V2"/>
  </mergeCells>
  <hyperlinks>
    <hyperlink ref="F82" r:id="rId1" display="https://podminky.urs.cz/item/CS_URS_2023_01/919735112"/>
    <hyperlink ref="F84" r:id="rId2" display="https://podminky.urs.cz/item/CS_URS_2023_01/113106121"/>
    <hyperlink ref="F89" r:id="rId3" display="https://podminky.urs.cz/item/CS_URS_2023_01/113106161"/>
    <hyperlink ref="F95" r:id="rId4" display="https://podminky.urs.cz/item/CS_URS_2023_01/113107242"/>
    <hyperlink ref="F100" r:id="rId5" display="https://podminky.urs.cz/item/CS_URS_2023_01/113107132"/>
    <hyperlink ref="F105" r:id="rId6" display="https://podminky.urs.cz/item/CS_URS_2023_01/113107223"/>
    <hyperlink ref="F110" r:id="rId7" display="https://podminky.urs.cz/item/CS_URS_2023_01/113201112"/>
    <hyperlink ref="F116" r:id="rId8" display="https://podminky.urs.cz/item/CS_URS_2023_01/113204111"/>
    <hyperlink ref="F118" r:id="rId9" display="https://podminky.urs.cz/item/CS_URS_2023_01/113203111"/>
    <hyperlink ref="F124" r:id="rId10" display="https://podminky.urs.cz/item/CS_URS_2023_01/966007122"/>
    <hyperlink ref="F126" r:id="rId11" display="https://podminky.urs.cz/item/CS_URS_2023_01/997221551"/>
    <hyperlink ref="F131" r:id="rId12" display="https://podminky.urs.cz/item/CS_URS_2023_01/997221559"/>
    <hyperlink ref="F134" r:id="rId13" display="https://podminky.urs.cz/item/CS_URS_2023_01/997221875"/>
    <hyperlink ref="F136" r:id="rId14" display="https://podminky.urs.cz/item/CS_URS_2023_01/997221861"/>
    <hyperlink ref="F138" r:id="rId15" display="https://podminky.urs.cz/item/CS_URS_2023_01/997221873"/>
    <hyperlink ref="F141" r:id="rId16" display="https://podminky.urs.cz/item/CS_URS_2023_01/121151113"/>
    <hyperlink ref="F145" r:id="rId17" display="https://podminky.urs.cz/item/CS_URS_2023_01/182303111"/>
    <hyperlink ref="F147" r:id="rId18" display="https://podminky.urs.cz/item/CS_URS_2023_01/181411131"/>
    <hyperlink ref="F153" r:id="rId19" display="https://podminky.urs.cz/item/CS_URS_2023_01/564861111"/>
    <hyperlink ref="F158" r:id="rId20" display="https://podminky.urs.cz/item/CS_URS_2023_01/564871111"/>
    <hyperlink ref="F163" r:id="rId21" display="https://podminky.urs.cz/item/CS_URS_2023_01/596211213"/>
    <hyperlink ref="F171" r:id="rId22" display="https://podminky.urs.cz/item/CS_URS_2023_01/565155111"/>
    <hyperlink ref="F176" r:id="rId23" display="https://podminky.urs.cz/item/CS_URS_2023_01/577144111"/>
    <hyperlink ref="F178" r:id="rId24" display="https://podminky.urs.cz/item/CS_URS_2023_01/573111115"/>
    <hyperlink ref="F180" r:id="rId25" display="https://podminky.urs.cz/item/CS_URS_2023_01/573211111"/>
    <hyperlink ref="F182" r:id="rId26" display="https://podminky.urs.cz/item/CS_URS_2023_01/919122111"/>
    <hyperlink ref="F184" r:id="rId27" display="https://podminky.urs.cz/item/CS_URS_2023_01/043154000"/>
    <hyperlink ref="F187" r:id="rId28" display="https://podminky.urs.cz/item/CS_URS_2023_01/899331111"/>
    <hyperlink ref="F193" r:id="rId29" display="https://podminky.urs.cz/item/CS_URS_2023_01/916241113"/>
    <hyperlink ref="F200" r:id="rId30" display="https://podminky.urs.cz/item/CS_URS_2023_01/979 024443"/>
    <hyperlink ref="F205" r:id="rId31" display="https://podminky.urs.cz/item/CS_URS_2023_01/916 231213"/>
    <hyperlink ref="F210" r:id="rId32" display="https://podminky.urs.cz/item/CS_URS_2023_01/916 11-1123"/>
    <hyperlink ref="F216" r:id="rId33" display="https://podminky.urs.cz/item/CS_URS_2023_01/979071122"/>
    <hyperlink ref="F218" r:id="rId34" display="https://podminky.urs.cz/item/CS_URS_2023_01/915221111"/>
    <hyperlink ref="F223" r:id="rId35" display="https://podminky.urs.cz/item/CS_URS_2023_01/915211115"/>
    <hyperlink ref="F225" r:id="rId36" display="https://podminky.urs.cz/item/CS_URS_2023_01/914511112"/>
    <hyperlink ref="F227" r:id="rId37" display="https://podminky.urs.cz/item/CS_URS_2023_01/914111121"/>
    <hyperlink ref="F231" r:id="rId38" display="https://podminky.urs.cz/item/CS_URS_2023_01/915223121"/>
    <hyperlink ref="F234" r:id="rId39" display="https://podminky.urs.cz/item/CS_URS_2023_01/998 22-30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85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2"/>
      <c r="AT3" s="19" t="s">
        <v>86</v>
      </c>
    </row>
    <row r="4" s="1" customFormat="1" ht="24.96" customHeight="1">
      <c r="B4" s="22"/>
      <c r="D4" s="131" t="s">
        <v>90</v>
      </c>
      <c r="L4" s="22"/>
      <c r="M4" s="132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3" t="s">
        <v>16</v>
      </c>
      <c r="L6" s="22"/>
    </row>
    <row r="7" s="1" customFormat="1" ht="16.5" customHeight="1">
      <c r="B7" s="22"/>
      <c r="E7" s="261" t="str">
        <f>'Rekapitulace stavby'!K6</f>
        <v>Oprava chodníku vč. výměny kabelu VO u silnice I/59, k.ú.Petřvald ÚSEK 4 - Hlavní výdaje</v>
      </c>
      <c r="F7" s="133"/>
      <c r="G7" s="133"/>
      <c r="H7" s="133"/>
      <c r="L7" s="22"/>
    </row>
    <row r="8" s="2" customFormat="1" ht="12" customHeight="1">
      <c r="A8" s="40"/>
      <c r="B8" s="46"/>
      <c r="C8" s="40"/>
      <c r="D8" s="133" t="s">
        <v>400</v>
      </c>
      <c r="E8" s="40"/>
      <c r="F8" s="40"/>
      <c r="G8" s="40"/>
      <c r="H8" s="40"/>
      <c r="I8" s="40"/>
      <c r="J8" s="40"/>
      <c r="K8" s="40"/>
      <c r="L8" s="134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5" t="s">
        <v>401</v>
      </c>
      <c r="F9" s="40"/>
      <c r="G9" s="40"/>
      <c r="H9" s="40"/>
      <c r="I9" s="40"/>
      <c r="J9" s="40"/>
      <c r="K9" s="40"/>
      <c r="L9" s="134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4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3" t="s">
        <v>18</v>
      </c>
      <c r="E11" s="40"/>
      <c r="F11" s="136" t="s">
        <v>19</v>
      </c>
      <c r="G11" s="40"/>
      <c r="H11" s="40"/>
      <c r="I11" s="133" t="s">
        <v>20</v>
      </c>
      <c r="J11" s="136" t="s">
        <v>19</v>
      </c>
      <c r="K11" s="40"/>
      <c r="L11" s="134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3" t="s">
        <v>21</v>
      </c>
      <c r="E12" s="40"/>
      <c r="F12" s="136" t="s">
        <v>22</v>
      </c>
      <c r="G12" s="40"/>
      <c r="H12" s="40"/>
      <c r="I12" s="133" t="s">
        <v>23</v>
      </c>
      <c r="J12" s="137" t="str">
        <f>'Rekapitulace stavby'!AN8</f>
        <v>24. 4. 2023</v>
      </c>
      <c r="K12" s="40"/>
      <c r="L12" s="134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4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3" t="s">
        <v>25</v>
      </c>
      <c r="E14" s="40"/>
      <c r="F14" s="40"/>
      <c r="G14" s="40"/>
      <c r="H14" s="40"/>
      <c r="I14" s="133" t="s">
        <v>26</v>
      </c>
      <c r="J14" s="136" t="s">
        <v>27</v>
      </c>
      <c r="K14" s="40"/>
      <c r="L14" s="134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6" t="s">
        <v>28</v>
      </c>
      <c r="F15" s="40"/>
      <c r="G15" s="40"/>
      <c r="H15" s="40"/>
      <c r="I15" s="133" t="s">
        <v>29</v>
      </c>
      <c r="J15" s="136" t="s">
        <v>30</v>
      </c>
      <c r="K15" s="40"/>
      <c r="L15" s="134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4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3" t="s">
        <v>31</v>
      </c>
      <c r="E17" s="40"/>
      <c r="F17" s="40"/>
      <c r="G17" s="40"/>
      <c r="H17" s="40"/>
      <c r="I17" s="133" t="s">
        <v>26</v>
      </c>
      <c r="J17" s="35" t="str">
        <f>'Rekapitulace stavby'!AN13</f>
        <v>Vyplň údaj</v>
      </c>
      <c r="K17" s="40"/>
      <c r="L17" s="134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6"/>
      <c r="G18" s="136"/>
      <c r="H18" s="136"/>
      <c r="I18" s="133" t="s">
        <v>29</v>
      </c>
      <c r="J18" s="35" t="str">
        <f>'Rekapitulace stavby'!AN14</f>
        <v>Vyplň údaj</v>
      </c>
      <c r="K18" s="40"/>
      <c r="L18" s="134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4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3" t="s">
        <v>33</v>
      </c>
      <c r="E20" s="40"/>
      <c r="F20" s="40"/>
      <c r="G20" s="40"/>
      <c r="H20" s="40"/>
      <c r="I20" s="133" t="s">
        <v>26</v>
      </c>
      <c r="J20" s="136" t="str">
        <f>IF('Rekapitulace stavby'!AN16="","",'Rekapitulace stavby'!AN16)</f>
        <v/>
      </c>
      <c r="K20" s="40"/>
      <c r="L20" s="134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6" t="str">
        <f>IF('Rekapitulace stavby'!E17="","",'Rekapitulace stavby'!E17)</f>
        <v xml:space="preserve"> </v>
      </c>
      <c r="F21" s="40"/>
      <c r="G21" s="40"/>
      <c r="H21" s="40"/>
      <c r="I21" s="133" t="s">
        <v>29</v>
      </c>
      <c r="J21" s="136" t="str">
        <f>IF('Rekapitulace stavby'!AN17="","",'Rekapitulace stavby'!AN17)</f>
        <v/>
      </c>
      <c r="K21" s="40"/>
      <c r="L21" s="134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4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3" t="s">
        <v>36</v>
      </c>
      <c r="E23" s="40"/>
      <c r="F23" s="40"/>
      <c r="G23" s="40"/>
      <c r="H23" s="40"/>
      <c r="I23" s="133" t="s">
        <v>26</v>
      </c>
      <c r="J23" s="136" t="s">
        <v>37</v>
      </c>
      <c r="K23" s="40"/>
      <c r="L23" s="134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6" t="s">
        <v>38</v>
      </c>
      <c r="F24" s="40"/>
      <c r="G24" s="40"/>
      <c r="H24" s="40"/>
      <c r="I24" s="133" t="s">
        <v>29</v>
      </c>
      <c r="J24" s="136" t="s">
        <v>39</v>
      </c>
      <c r="K24" s="40"/>
      <c r="L24" s="134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4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3" t="s">
        <v>40</v>
      </c>
      <c r="E26" s="40"/>
      <c r="F26" s="40"/>
      <c r="G26" s="40"/>
      <c r="H26" s="40"/>
      <c r="I26" s="40"/>
      <c r="J26" s="40"/>
      <c r="K26" s="40"/>
      <c r="L26" s="134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4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2"/>
      <c r="E29" s="142"/>
      <c r="F29" s="142"/>
      <c r="G29" s="142"/>
      <c r="H29" s="142"/>
      <c r="I29" s="142"/>
      <c r="J29" s="142"/>
      <c r="K29" s="142"/>
      <c r="L29" s="134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3" t="s">
        <v>42</v>
      </c>
      <c r="E30" s="40"/>
      <c r="F30" s="40"/>
      <c r="G30" s="40"/>
      <c r="H30" s="40"/>
      <c r="I30" s="40"/>
      <c r="J30" s="144">
        <f>ROUND(J81, 2)</f>
        <v>0</v>
      </c>
      <c r="K30" s="40"/>
      <c r="L30" s="134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2"/>
      <c r="E31" s="142"/>
      <c r="F31" s="142"/>
      <c r="G31" s="142"/>
      <c r="H31" s="142"/>
      <c r="I31" s="142"/>
      <c r="J31" s="142"/>
      <c r="K31" s="142"/>
      <c r="L31" s="134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5" t="s">
        <v>44</v>
      </c>
      <c r="G32" s="40"/>
      <c r="H32" s="40"/>
      <c r="I32" s="145" t="s">
        <v>43</v>
      </c>
      <c r="J32" s="145" t="s">
        <v>45</v>
      </c>
      <c r="K32" s="40"/>
      <c r="L32" s="134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6" t="s">
        <v>46</v>
      </c>
      <c r="E33" s="133" t="s">
        <v>47</v>
      </c>
      <c r="F33" s="147">
        <f>ROUND((SUM(BE81:BE84)),  2)</f>
        <v>0</v>
      </c>
      <c r="G33" s="40"/>
      <c r="H33" s="40"/>
      <c r="I33" s="148">
        <v>0.20999999999999999</v>
      </c>
      <c r="J33" s="147">
        <f>ROUND(((SUM(BE81:BE84))*I33),  2)</f>
        <v>0</v>
      </c>
      <c r="K33" s="40"/>
      <c r="L33" s="134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3" t="s">
        <v>48</v>
      </c>
      <c r="F34" s="147">
        <f>ROUND((SUM(BF81:BF84)),  2)</f>
        <v>0</v>
      </c>
      <c r="G34" s="40"/>
      <c r="H34" s="40"/>
      <c r="I34" s="148">
        <v>0.12</v>
      </c>
      <c r="J34" s="147">
        <f>ROUND(((SUM(BF81:BF84))*I34),  2)</f>
        <v>0</v>
      </c>
      <c r="K34" s="40"/>
      <c r="L34" s="134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3" t="s">
        <v>49</v>
      </c>
      <c r="F35" s="147">
        <f>ROUND((SUM(BG81:BG84)),  2)</f>
        <v>0</v>
      </c>
      <c r="G35" s="40"/>
      <c r="H35" s="40"/>
      <c r="I35" s="148">
        <v>0.20999999999999999</v>
      </c>
      <c r="J35" s="147">
        <f>0</f>
        <v>0</v>
      </c>
      <c r="K35" s="40"/>
      <c r="L35" s="134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3" t="s">
        <v>50</v>
      </c>
      <c r="F36" s="147">
        <f>ROUND((SUM(BH81:BH84)),  2)</f>
        <v>0</v>
      </c>
      <c r="G36" s="40"/>
      <c r="H36" s="40"/>
      <c r="I36" s="148">
        <v>0.12</v>
      </c>
      <c r="J36" s="147">
        <f>0</f>
        <v>0</v>
      </c>
      <c r="K36" s="40"/>
      <c r="L36" s="134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3" t="s">
        <v>51</v>
      </c>
      <c r="F37" s="147">
        <f>ROUND((SUM(BI81:BI84)),  2)</f>
        <v>0</v>
      </c>
      <c r="G37" s="40"/>
      <c r="H37" s="40"/>
      <c r="I37" s="148">
        <v>0</v>
      </c>
      <c r="J37" s="147">
        <f>0</f>
        <v>0</v>
      </c>
      <c r="K37" s="40"/>
      <c r="L37" s="134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4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49"/>
      <c r="D39" s="150" t="s">
        <v>52</v>
      </c>
      <c r="E39" s="151"/>
      <c r="F39" s="151"/>
      <c r="G39" s="152" t="s">
        <v>53</v>
      </c>
      <c r="H39" s="153" t="s">
        <v>54</v>
      </c>
      <c r="I39" s="151"/>
      <c r="J39" s="154">
        <f>SUM(J30:J37)</f>
        <v>0</v>
      </c>
      <c r="K39" s="155"/>
      <c r="L39" s="134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91</v>
      </c>
      <c r="D45" s="42"/>
      <c r="E45" s="42"/>
      <c r="F45" s="42"/>
      <c r="G45" s="42"/>
      <c r="H45" s="42"/>
      <c r="I45" s="42"/>
      <c r="J45" s="42"/>
      <c r="K45" s="42"/>
      <c r="L45" s="134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4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4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262" t="str">
        <f>E7</f>
        <v>Oprava chodníku vč. výměny kabelu VO u silnice I/59, k.ú.Petřvald ÚSEK 4 - Hlavní výdaje</v>
      </c>
      <c r="F48" s="34"/>
      <c r="G48" s="34"/>
      <c r="H48" s="34"/>
      <c r="I48" s="42"/>
      <c r="J48" s="42"/>
      <c r="K48" s="42"/>
      <c r="L48" s="134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400</v>
      </c>
      <c r="D49" s="42"/>
      <c r="E49" s="42"/>
      <c r="F49" s="42"/>
      <c r="G49" s="42"/>
      <c r="H49" s="42"/>
      <c r="I49" s="42"/>
      <c r="J49" s="42"/>
      <c r="K49" s="42"/>
      <c r="L49" s="134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02 - Veřejné osvětlení</v>
      </c>
      <c r="F50" s="42"/>
      <c r="G50" s="42"/>
      <c r="H50" s="42"/>
      <c r="I50" s="42"/>
      <c r="J50" s="42"/>
      <c r="K50" s="42"/>
      <c r="L50" s="134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4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Petřvald</v>
      </c>
      <c r="G52" s="42"/>
      <c r="H52" s="42"/>
      <c r="I52" s="34" t="s">
        <v>23</v>
      </c>
      <c r="J52" s="74" t="str">
        <f>IF(J12="","",J12)</f>
        <v>24. 4. 2023</v>
      </c>
      <c r="K52" s="42"/>
      <c r="L52" s="13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4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Petřvald</v>
      </c>
      <c r="G54" s="42"/>
      <c r="H54" s="42"/>
      <c r="I54" s="34" t="s">
        <v>33</v>
      </c>
      <c r="J54" s="38" t="str">
        <f>E21</f>
        <v xml:space="preserve"> </v>
      </c>
      <c r="K54" s="42"/>
      <c r="L54" s="134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>PROINK s.r.o.</v>
      </c>
      <c r="K55" s="42"/>
      <c r="L55" s="134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4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0" t="s">
        <v>92</v>
      </c>
      <c r="D57" s="161"/>
      <c r="E57" s="161"/>
      <c r="F57" s="161"/>
      <c r="G57" s="161"/>
      <c r="H57" s="161"/>
      <c r="I57" s="161"/>
      <c r="J57" s="162" t="s">
        <v>93</v>
      </c>
      <c r="K57" s="161"/>
      <c r="L57" s="134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4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3" t="s">
        <v>74</v>
      </c>
      <c r="D59" s="42"/>
      <c r="E59" s="42"/>
      <c r="F59" s="42"/>
      <c r="G59" s="42"/>
      <c r="H59" s="42"/>
      <c r="I59" s="42"/>
      <c r="J59" s="104">
        <f>J81</f>
        <v>0</v>
      </c>
      <c r="K59" s="42"/>
      <c r="L59" s="134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94</v>
      </c>
    </row>
    <row r="60" s="9" customFormat="1" ht="24.96" customHeight="1">
      <c r="A60" s="9"/>
      <c r="B60" s="164"/>
      <c r="C60" s="165"/>
      <c r="D60" s="166" t="s">
        <v>402</v>
      </c>
      <c r="E60" s="167"/>
      <c r="F60" s="167"/>
      <c r="G60" s="167"/>
      <c r="H60" s="167"/>
      <c r="I60" s="167"/>
      <c r="J60" s="168">
        <f>J82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5" customFormat="1" ht="19.92" customHeight="1">
      <c r="A61" s="15"/>
      <c r="B61" s="263"/>
      <c r="C61" s="264"/>
      <c r="D61" s="265" t="s">
        <v>403</v>
      </c>
      <c r="E61" s="266"/>
      <c r="F61" s="266"/>
      <c r="G61" s="266"/>
      <c r="H61" s="266"/>
      <c r="I61" s="266"/>
      <c r="J61" s="267">
        <f>J83</f>
        <v>0</v>
      </c>
      <c r="K61" s="264"/>
      <c r="L61" s="268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="2" customFormat="1" ht="21.84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34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6.96" customHeight="1">
      <c r="A63" s="40"/>
      <c r="B63" s="61"/>
      <c r="C63" s="62"/>
      <c r="D63" s="62"/>
      <c r="E63" s="62"/>
      <c r="F63" s="62"/>
      <c r="G63" s="62"/>
      <c r="H63" s="62"/>
      <c r="I63" s="62"/>
      <c r="J63" s="62"/>
      <c r="K63" s="62"/>
      <c r="L63" s="134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7" s="2" customFormat="1" ht="6.96" customHeight="1">
      <c r="A67" s="40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134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24.96" customHeight="1">
      <c r="A68" s="40"/>
      <c r="B68" s="41"/>
      <c r="C68" s="25" t="s">
        <v>101</v>
      </c>
      <c r="D68" s="42"/>
      <c r="E68" s="42"/>
      <c r="F68" s="42"/>
      <c r="G68" s="42"/>
      <c r="H68" s="42"/>
      <c r="I68" s="42"/>
      <c r="J68" s="42"/>
      <c r="K68" s="42"/>
      <c r="L68" s="134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4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2" customHeight="1">
      <c r="A70" s="40"/>
      <c r="B70" s="41"/>
      <c r="C70" s="34" t="s">
        <v>16</v>
      </c>
      <c r="D70" s="42"/>
      <c r="E70" s="42"/>
      <c r="F70" s="42"/>
      <c r="G70" s="42"/>
      <c r="H70" s="42"/>
      <c r="I70" s="42"/>
      <c r="J70" s="42"/>
      <c r="K70" s="42"/>
      <c r="L70" s="134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6.5" customHeight="1">
      <c r="A71" s="40"/>
      <c r="B71" s="41"/>
      <c r="C71" s="42"/>
      <c r="D71" s="42"/>
      <c r="E71" s="262" t="str">
        <f>E7</f>
        <v>Oprava chodníku vč. výměny kabelu VO u silnice I/59, k.ú.Petřvald ÚSEK 4 - Hlavní výdaje</v>
      </c>
      <c r="F71" s="34"/>
      <c r="G71" s="34"/>
      <c r="H71" s="34"/>
      <c r="I71" s="42"/>
      <c r="J71" s="42"/>
      <c r="K71" s="42"/>
      <c r="L71" s="134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400</v>
      </c>
      <c r="D72" s="42"/>
      <c r="E72" s="42"/>
      <c r="F72" s="42"/>
      <c r="G72" s="42"/>
      <c r="H72" s="42"/>
      <c r="I72" s="42"/>
      <c r="J72" s="42"/>
      <c r="K72" s="42"/>
      <c r="L72" s="134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71" t="str">
        <f>E9</f>
        <v>SO 02 - Veřejné osvětlení</v>
      </c>
      <c r="F73" s="42"/>
      <c r="G73" s="42"/>
      <c r="H73" s="42"/>
      <c r="I73" s="42"/>
      <c r="J73" s="42"/>
      <c r="K73" s="42"/>
      <c r="L73" s="134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4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21</v>
      </c>
      <c r="D75" s="42"/>
      <c r="E75" s="42"/>
      <c r="F75" s="29" t="str">
        <f>F12</f>
        <v>Petřvald</v>
      </c>
      <c r="G75" s="42"/>
      <c r="H75" s="42"/>
      <c r="I75" s="34" t="s">
        <v>23</v>
      </c>
      <c r="J75" s="74" t="str">
        <f>IF(J12="","",J12)</f>
        <v>24. 4. 2023</v>
      </c>
      <c r="K75" s="42"/>
      <c r="L75" s="134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4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5.15" customHeight="1">
      <c r="A77" s="40"/>
      <c r="B77" s="41"/>
      <c r="C77" s="34" t="s">
        <v>25</v>
      </c>
      <c r="D77" s="42"/>
      <c r="E77" s="42"/>
      <c r="F77" s="29" t="str">
        <f>E15</f>
        <v>Město Petřvald</v>
      </c>
      <c r="G77" s="42"/>
      <c r="H77" s="42"/>
      <c r="I77" s="34" t="s">
        <v>33</v>
      </c>
      <c r="J77" s="38" t="str">
        <f>E21</f>
        <v xml:space="preserve"> </v>
      </c>
      <c r="K77" s="42"/>
      <c r="L77" s="134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31</v>
      </c>
      <c r="D78" s="42"/>
      <c r="E78" s="42"/>
      <c r="F78" s="29" t="str">
        <f>IF(E18="","",E18)</f>
        <v>Vyplň údaj</v>
      </c>
      <c r="G78" s="42"/>
      <c r="H78" s="42"/>
      <c r="I78" s="34" t="s">
        <v>36</v>
      </c>
      <c r="J78" s="38" t="str">
        <f>E24</f>
        <v>PROINK s.r.o.</v>
      </c>
      <c r="K78" s="42"/>
      <c r="L78" s="134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0.32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4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0" customFormat="1" ht="29.28" customHeight="1">
      <c r="A80" s="170"/>
      <c r="B80" s="171"/>
      <c r="C80" s="172" t="s">
        <v>102</v>
      </c>
      <c r="D80" s="173" t="s">
        <v>61</v>
      </c>
      <c r="E80" s="173" t="s">
        <v>57</v>
      </c>
      <c r="F80" s="173" t="s">
        <v>58</v>
      </c>
      <c r="G80" s="173" t="s">
        <v>103</v>
      </c>
      <c r="H80" s="173" t="s">
        <v>104</v>
      </c>
      <c r="I80" s="173" t="s">
        <v>105</v>
      </c>
      <c r="J80" s="173" t="s">
        <v>93</v>
      </c>
      <c r="K80" s="174" t="s">
        <v>106</v>
      </c>
      <c r="L80" s="175"/>
      <c r="M80" s="94" t="s">
        <v>19</v>
      </c>
      <c r="N80" s="95" t="s">
        <v>46</v>
      </c>
      <c r="O80" s="95" t="s">
        <v>107</v>
      </c>
      <c r="P80" s="95" t="s">
        <v>108</v>
      </c>
      <c r="Q80" s="95" t="s">
        <v>109</v>
      </c>
      <c r="R80" s="95" t="s">
        <v>110</v>
      </c>
      <c r="S80" s="95" t="s">
        <v>111</v>
      </c>
      <c r="T80" s="96" t="s">
        <v>112</v>
      </c>
      <c r="U80" s="170"/>
      <c r="V80" s="170"/>
      <c r="W80" s="170"/>
      <c r="X80" s="170"/>
      <c r="Y80" s="170"/>
      <c r="Z80" s="170"/>
      <c r="AA80" s="170"/>
      <c r="AB80" s="170"/>
      <c r="AC80" s="170"/>
      <c r="AD80" s="170"/>
      <c r="AE80" s="170"/>
    </row>
    <row r="81" s="2" customFormat="1" ht="22.8" customHeight="1">
      <c r="A81" s="40"/>
      <c r="B81" s="41"/>
      <c r="C81" s="101" t="s">
        <v>113</v>
      </c>
      <c r="D81" s="42"/>
      <c r="E81" s="42"/>
      <c r="F81" s="42"/>
      <c r="G81" s="42"/>
      <c r="H81" s="42"/>
      <c r="I81" s="42"/>
      <c r="J81" s="176">
        <f>BK81</f>
        <v>0</v>
      </c>
      <c r="K81" s="42"/>
      <c r="L81" s="46"/>
      <c r="M81" s="97"/>
      <c r="N81" s="177"/>
      <c r="O81" s="98"/>
      <c r="P81" s="178">
        <f>P82</f>
        <v>0</v>
      </c>
      <c r="Q81" s="98"/>
      <c r="R81" s="178">
        <f>R82</f>
        <v>0</v>
      </c>
      <c r="S81" s="98"/>
      <c r="T81" s="179">
        <f>T82</f>
        <v>0</v>
      </c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T81" s="19" t="s">
        <v>75</v>
      </c>
      <c r="AU81" s="19" t="s">
        <v>94</v>
      </c>
      <c r="BK81" s="180">
        <f>BK82</f>
        <v>0</v>
      </c>
    </row>
    <row r="82" s="11" customFormat="1" ht="25.92" customHeight="1">
      <c r="A82" s="11"/>
      <c r="B82" s="181"/>
      <c r="C82" s="182"/>
      <c r="D82" s="183" t="s">
        <v>75</v>
      </c>
      <c r="E82" s="184" t="s">
        <v>404</v>
      </c>
      <c r="F82" s="184" t="s">
        <v>405</v>
      </c>
      <c r="G82" s="182"/>
      <c r="H82" s="182"/>
      <c r="I82" s="185"/>
      <c r="J82" s="186">
        <f>BK82</f>
        <v>0</v>
      </c>
      <c r="K82" s="182"/>
      <c r="L82" s="187"/>
      <c r="M82" s="188"/>
      <c r="N82" s="189"/>
      <c r="O82" s="189"/>
      <c r="P82" s="190">
        <f>P83</f>
        <v>0</v>
      </c>
      <c r="Q82" s="189"/>
      <c r="R82" s="190">
        <f>R83</f>
        <v>0</v>
      </c>
      <c r="S82" s="189"/>
      <c r="T82" s="191">
        <f>T83</f>
        <v>0</v>
      </c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R82" s="192" t="s">
        <v>122</v>
      </c>
      <c r="AT82" s="193" t="s">
        <v>75</v>
      </c>
      <c r="AU82" s="193" t="s">
        <v>76</v>
      </c>
      <c r="AY82" s="192" t="s">
        <v>116</v>
      </c>
      <c r="BK82" s="194">
        <f>BK83</f>
        <v>0</v>
      </c>
    </row>
    <row r="83" s="11" customFormat="1" ht="22.8" customHeight="1">
      <c r="A83" s="11"/>
      <c r="B83" s="181"/>
      <c r="C83" s="182"/>
      <c r="D83" s="183" t="s">
        <v>75</v>
      </c>
      <c r="E83" s="269" t="s">
        <v>406</v>
      </c>
      <c r="F83" s="269" t="s">
        <v>407</v>
      </c>
      <c r="G83" s="182"/>
      <c r="H83" s="182"/>
      <c r="I83" s="185"/>
      <c r="J83" s="270">
        <f>BK83</f>
        <v>0</v>
      </c>
      <c r="K83" s="182"/>
      <c r="L83" s="187"/>
      <c r="M83" s="188"/>
      <c r="N83" s="189"/>
      <c r="O83" s="189"/>
      <c r="P83" s="190">
        <f>P84</f>
        <v>0</v>
      </c>
      <c r="Q83" s="189"/>
      <c r="R83" s="190">
        <f>R84</f>
        <v>0</v>
      </c>
      <c r="S83" s="189"/>
      <c r="T83" s="191">
        <f>T84</f>
        <v>0</v>
      </c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R83" s="192" t="s">
        <v>122</v>
      </c>
      <c r="AT83" s="193" t="s">
        <v>75</v>
      </c>
      <c r="AU83" s="193" t="s">
        <v>81</v>
      </c>
      <c r="AY83" s="192" t="s">
        <v>116</v>
      </c>
      <c r="BK83" s="194">
        <f>BK84</f>
        <v>0</v>
      </c>
    </row>
    <row r="84" s="2" customFormat="1" ht="16.5" customHeight="1">
      <c r="A84" s="40"/>
      <c r="B84" s="41"/>
      <c r="C84" s="195" t="s">
        <v>81</v>
      </c>
      <c r="D84" s="195" t="s">
        <v>117</v>
      </c>
      <c r="E84" s="196" t="s">
        <v>408</v>
      </c>
      <c r="F84" s="197" t="s">
        <v>408</v>
      </c>
      <c r="G84" s="198" t="s">
        <v>408</v>
      </c>
      <c r="H84" s="199">
        <v>1</v>
      </c>
      <c r="I84" s="200"/>
      <c r="J84" s="201">
        <f>ROUND(I84*H84,2)</f>
        <v>0</v>
      </c>
      <c r="K84" s="197" t="s">
        <v>19</v>
      </c>
      <c r="L84" s="46"/>
      <c r="M84" s="271" t="s">
        <v>19</v>
      </c>
      <c r="N84" s="272" t="s">
        <v>47</v>
      </c>
      <c r="O84" s="259"/>
      <c r="P84" s="273">
        <f>O84*H84</f>
        <v>0</v>
      </c>
      <c r="Q84" s="273">
        <v>0</v>
      </c>
      <c r="R84" s="273">
        <f>Q84*H84</f>
        <v>0</v>
      </c>
      <c r="S84" s="273">
        <v>0</v>
      </c>
      <c r="T84" s="274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06" t="s">
        <v>409</v>
      </c>
      <c r="AT84" s="206" t="s">
        <v>117</v>
      </c>
      <c r="AU84" s="206" t="s">
        <v>86</v>
      </c>
      <c r="AY84" s="19" t="s">
        <v>116</v>
      </c>
      <c r="BE84" s="207">
        <f>IF(N84="základní",J84,0)</f>
        <v>0</v>
      </c>
      <c r="BF84" s="207">
        <f>IF(N84="snížená",J84,0)</f>
        <v>0</v>
      </c>
      <c r="BG84" s="207">
        <f>IF(N84="zákl. přenesená",J84,0)</f>
        <v>0</v>
      </c>
      <c r="BH84" s="207">
        <f>IF(N84="sníž. přenesená",J84,0)</f>
        <v>0</v>
      </c>
      <c r="BI84" s="207">
        <f>IF(N84="nulová",J84,0)</f>
        <v>0</v>
      </c>
      <c r="BJ84" s="19" t="s">
        <v>81</v>
      </c>
      <c r="BK84" s="207">
        <f>ROUND(I84*H84,2)</f>
        <v>0</v>
      </c>
      <c r="BL84" s="19" t="s">
        <v>409</v>
      </c>
      <c r="BM84" s="206" t="s">
        <v>410</v>
      </c>
    </row>
    <row r="85" s="2" customFormat="1" ht="6.96" customHeight="1">
      <c r="A85" s="40"/>
      <c r="B85" s="61"/>
      <c r="C85" s="62"/>
      <c r="D85" s="62"/>
      <c r="E85" s="62"/>
      <c r="F85" s="62"/>
      <c r="G85" s="62"/>
      <c r="H85" s="62"/>
      <c r="I85" s="62"/>
      <c r="J85" s="62"/>
      <c r="K85" s="62"/>
      <c r="L85" s="46"/>
      <c r="M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</sheetData>
  <sheetProtection sheet="1" autoFilter="0" formatColumns="0" formatRows="0" objects="1" scenarios="1" spinCount="100000" saltValue="fuTpacBdd8X9KkmuTW3jwhhdf6kFqvSf4Y5U2NH0pj3x6X/cJ3UiRXApEEc8smD36ltqu3EqffaCp/PCxf7gMg==" hashValue="71uYDkKKNp0Ce9o5ReZYZuWJbjiBoVSTU+IrfO5TFUJKGfolWMZA+S0dYHucs82azDtDEbd/ZVRwVpiPzYRvqw==" algorithmName="SHA-512" password="C4E3"/>
  <autoFilter ref="C80:K84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89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2"/>
      <c r="AT3" s="19" t="s">
        <v>86</v>
      </c>
    </row>
    <row r="4" s="1" customFormat="1" ht="24.96" customHeight="1">
      <c r="B4" s="22"/>
      <c r="D4" s="131" t="s">
        <v>90</v>
      </c>
      <c r="L4" s="22"/>
      <c r="M4" s="132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3" t="s">
        <v>16</v>
      </c>
      <c r="L6" s="22"/>
    </row>
    <row r="7" s="1" customFormat="1" ht="16.5" customHeight="1">
      <c r="B7" s="22"/>
      <c r="E7" s="261" t="str">
        <f>'Rekapitulace stavby'!K6</f>
        <v>Oprava chodníku vč. výměny kabelu VO u silnice I/59, k.ú.Petřvald ÚSEK 4 - Hlavní výdaje</v>
      </c>
      <c r="F7" s="133"/>
      <c r="G7" s="133"/>
      <c r="H7" s="133"/>
      <c r="L7" s="22"/>
    </row>
    <row r="8" s="2" customFormat="1" ht="12" customHeight="1">
      <c r="A8" s="40"/>
      <c r="B8" s="46"/>
      <c r="C8" s="40"/>
      <c r="D8" s="133" t="s">
        <v>400</v>
      </c>
      <c r="E8" s="40"/>
      <c r="F8" s="40"/>
      <c r="G8" s="40"/>
      <c r="H8" s="40"/>
      <c r="I8" s="40"/>
      <c r="J8" s="40"/>
      <c r="K8" s="40"/>
      <c r="L8" s="134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5" t="s">
        <v>411</v>
      </c>
      <c r="F9" s="40"/>
      <c r="G9" s="40"/>
      <c r="H9" s="40"/>
      <c r="I9" s="40"/>
      <c r="J9" s="40"/>
      <c r="K9" s="40"/>
      <c r="L9" s="134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4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3" t="s">
        <v>18</v>
      </c>
      <c r="E11" s="40"/>
      <c r="F11" s="136" t="s">
        <v>19</v>
      </c>
      <c r="G11" s="40"/>
      <c r="H11" s="40"/>
      <c r="I11" s="133" t="s">
        <v>20</v>
      </c>
      <c r="J11" s="136" t="s">
        <v>19</v>
      </c>
      <c r="K11" s="40"/>
      <c r="L11" s="134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3" t="s">
        <v>21</v>
      </c>
      <c r="E12" s="40"/>
      <c r="F12" s="136" t="s">
        <v>22</v>
      </c>
      <c r="G12" s="40"/>
      <c r="H12" s="40"/>
      <c r="I12" s="133" t="s">
        <v>23</v>
      </c>
      <c r="J12" s="137" t="str">
        <f>'Rekapitulace stavby'!AN8</f>
        <v>24. 4. 2023</v>
      </c>
      <c r="K12" s="40"/>
      <c r="L12" s="134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4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3" t="s">
        <v>25</v>
      </c>
      <c r="E14" s="40"/>
      <c r="F14" s="40"/>
      <c r="G14" s="40"/>
      <c r="H14" s="40"/>
      <c r="I14" s="133" t="s">
        <v>26</v>
      </c>
      <c r="J14" s="136" t="s">
        <v>27</v>
      </c>
      <c r="K14" s="40"/>
      <c r="L14" s="134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6" t="s">
        <v>28</v>
      </c>
      <c r="F15" s="40"/>
      <c r="G15" s="40"/>
      <c r="H15" s="40"/>
      <c r="I15" s="133" t="s">
        <v>29</v>
      </c>
      <c r="J15" s="136" t="s">
        <v>30</v>
      </c>
      <c r="K15" s="40"/>
      <c r="L15" s="134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4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3" t="s">
        <v>31</v>
      </c>
      <c r="E17" s="40"/>
      <c r="F17" s="40"/>
      <c r="G17" s="40"/>
      <c r="H17" s="40"/>
      <c r="I17" s="133" t="s">
        <v>26</v>
      </c>
      <c r="J17" s="35" t="str">
        <f>'Rekapitulace stavby'!AN13</f>
        <v>Vyplň údaj</v>
      </c>
      <c r="K17" s="40"/>
      <c r="L17" s="134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6"/>
      <c r="G18" s="136"/>
      <c r="H18" s="136"/>
      <c r="I18" s="133" t="s">
        <v>29</v>
      </c>
      <c r="J18" s="35" t="str">
        <f>'Rekapitulace stavby'!AN14</f>
        <v>Vyplň údaj</v>
      </c>
      <c r="K18" s="40"/>
      <c r="L18" s="134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4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3" t="s">
        <v>33</v>
      </c>
      <c r="E20" s="40"/>
      <c r="F20" s="40"/>
      <c r="G20" s="40"/>
      <c r="H20" s="40"/>
      <c r="I20" s="133" t="s">
        <v>26</v>
      </c>
      <c r="J20" s="136" t="str">
        <f>IF('Rekapitulace stavby'!AN16="","",'Rekapitulace stavby'!AN16)</f>
        <v/>
      </c>
      <c r="K20" s="40"/>
      <c r="L20" s="134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6" t="str">
        <f>IF('Rekapitulace stavby'!E17="","",'Rekapitulace stavby'!E17)</f>
        <v xml:space="preserve"> </v>
      </c>
      <c r="F21" s="40"/>
      <c r="G21" s="40"/>
      <c r="H21" s="40"/>
      <c r="I21" s="133" t="s">
        <v>29</v>
      </c>
      <c r="J21" s="136" t="str">
        <f>IF('Rekapitulace stavby'!AN17="","",'Rekapitulace stavby'!AN17)</f>
        <v/>
      </c>
      <c r="K21" s="40"/>
      <c r="L21" s="134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4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3" t="s">
        <v>36</v>
      </c>
      <c r="E23" s="40"/>
      <c r="F23" s="40"/>
      <c r="G23" s="40"/>
      <c r="H23" s="40"/>
      <c r="I23" s="133" t="s">
        <v>26</v>
      </c>
      <c r="J23" s="136" t="s">
        <v>37</v>
      </c>
      <c r="K23" s="40"/>
      <c r="L23" s="134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6" t="s">
        <v>38</v>
      </c>
      <c r="F24" s="40"/>
      <c r="G24" s="40"/>
      <c r="H24" s="40"/>
      <c r="I24" s="133" t="s">
        <v>29</v>
      </c>
      <c r="J24" s="136" t="s">
        <v>39</v>
      </c>
      <c r="K24" s="40"/>
      <c r="L24" s="134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4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3" t="s">
        <v>40</v>
      </c>
      <c r="E26" s="40"/>
      <c r="F26" s="40"/>
      <c r="G26" s="40"/>
      <c r="H26" s="40"/>
      <c r="I26" s="40"/>
      <c r="J26" s="40"/>
      <c r="K26" s="40"/>
      <c r="L26" s="134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4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2"/>
      <c r="E29" s="142"/>
      <c r="F29" s="142"/>
      <c r="G29" s="142"/>
      <c r="H29" s="142"/>
      <c r="I29" s="142"/>
      <c r="J29" s="142"/>
      <c r="K29" s="142"/>
      <c r="L29" s="134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3" t="s">
        <v>42</v>
      </c>
      <c r="E30" s="40"/>
      <c r="F30" s="40"/>
      <c r="G30" s="40"/>
      <c r="H30" s="40"/>
      <c r="I30" s="40"/>
      <c r="J30" s="144">
        <f>ROUND(J79, 2)</f>
        <v>0</v>
      </c>
      <c r="K30" s="40"/>
      <c r="L30" s="134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2"/>
      <c r="E31" s="142"/>
      <c r="F31" s="142"/>
      <c r="G31" s="142"/>
      <c r="H31" s="142"/>
      <c r="I31" s="142"/>
      <c r="J31" s="142"/>
      <c r="K31" s="142"/>
      <c r="L31" s="134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5" t="s">
        <v>44</v>
      </c>
      <c r="G32" s="40"/>
      <c r="H32" s="40"/>
      <c r="I32" s="145" t="s">
        <v>43</v>
      </c>
      <c r="J32" s="145" t="s">
        <v>45</v>
      </c>
      <c r="K32" s="40"/>
      <c r="L32" s="134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6" t="s">
        <v>46</v>
      </c>
      <c r="E33" s="133" t="s">
        <v>47</v>
      </c>
      <c r="F33" s="147">
        <f>ROUND((SUM(BE79:BE87)),  2)</f>
        <v>0</v>
      </c>
      <c r="G33" s="40"/>
      <c r="H33" s="40"/>
      <c r="I33" s="148">
        <v>0.20999999999999999</v>
      </c>
      <c r="J33" s="147">
        <f>ROUND(((SUM(BE79:BE87))*I33),  2)</f>
        <v>0</v>
      </c>
      <c r="K33" s="40"/>
      <c r="L33" s="134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3" t="s">
        <v>48</v>
      </c>
      <c r="F34" s="147">
        <f>ROUND((SUM(BF79:BF87)),  2)</f>
        <v>0</v>
      </c>
      <c r="G34" s="40"/>
      <c r="H34" s="40"/>
      <c r="I34" s="148">
        <v>0.12</v>
      </c>
      <c r="J34" s="147">
        <f>ROUND(((SUM(BF79:BF87))*I34),  2)</f>
        <v>0</v>
      </c>
      <c r="K34" s="40"/>
      <c r="L34" s="134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3" t="s">
        <v>49</v>
      </c>
      <c r="F35" s="147">
        <f>ROUND((SUM(BG79:BG87)),  2)</f>
        <v>0</v>
      </c>
      <c r="G35" s="40"/>
      <c r="H35" s="40"/>
      <c r="I35" s="148">
        <v>0.20999999999999999</v>
      </c>
      <c r="J35" s="147">
        <f>0</f>
        <v>0</v>
      </c>
      <c r="K35" s="40"/>
      <c r="L35" s="134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3" t="s">
        <v>50</v>
      </c>
      <c r="F36" s="147">
        <f>ROUND((SUM(BH79:BH87)),  2)</f>
        <v>0</v>
      </c>
      <c r="G36" s="40"/>
      <c r="H36" s="40"/>
      <c r="I36" s="148">
        <v>0.12</v>
      </c>
      <c r="J36" s="147">
        <f>0</f>
        <v>0</v>
      </c>
      <c r="K36" s="40"/>
      <c r="L36" s="134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3" t="s">
        <v>51</v>
      </c>
      <c r="F37" s="147">
        <f>ROUND((SUM(BI79:BI87)),  2)</f>
        <v>0</v>
      </c>
      <c r="G37" s="40"/>
      <c r="H37" s="40"/>
      <c r="I37" s="148">
        <v>0</v>
      </c>
      <c r="J37" s="147">
        <f>0</f>
        <v>0</v>
      </c>
      <c r="K37" s="40"/>
      <c r="L37" s="134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4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49"/>
      <c r="D39" s="150" t="s">
        <v>52</v>
      </c>
      <c r="E39" s="151"/>
      <c r="F39" s="151"/>
      <c r="G39" s="152" t="s">
        <v>53</v>
      </c>
      <c r="H39" s="153" t="s">
        <v>54</v>
      </c>
      <c r="I39" s="151"/>
      <c r="J39" s="154">
        <f>SUM(J30:J37)</f>
        <v>0</v>
      </c>
      <c r="K39" s="155"/>
      <c r="L39" s="134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91</v>
      </c>
      <c r="D45" s="42"/>
      <c r="E45" s="42"/>
      <c r="F45" s="42"/>
      <c r="G45" s="42"/>
      <c r="H45" s="42"/>
      <c r="I45" s="42"/>
      <c r="J45" s="42"/>
      <c r="K45" s="42"/>
      <c r="L45" s="134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4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4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262" t="str">
        <f>E7</f>
        <v>Oprava chodníku vč. výměny kabelu VO u silnice I/59, k.ú.Petřvald ÚSEK 4 - Hlavní výdaje</v>
      </c>
      <c r="F48" s="34"/>
      <c r="G48" s="34"/>
      <c r="H48" s="34"/>
      <c r="I48" s="42"/>
      <c r="J48" s="42"/>
      <c r="K48" s="42"/>
      <c r="L48" s="134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400</v>
      </c>
      <c r="D49" s="42"/>
      <c r="E49" s="42"/>
      <c r="F49" s="42"/>
      <c r="G49" s="42"/>
      <c r="H49" s="42"/>
      <c r="I49" s="42"/>
      <c r="J49" s="42"/>
      <c r="K49" s="42"/>
      <c r="L49" s="134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VON - Vedlejší a ostatní objekty</v>
      </c>
      <c r="F50" s="42"/>
      <c r="G50" s="42"/>
      <c r="H50" s="42"/>
      <c r="I50" s="42"/>
      <c r="J50" s="42"/>
      <c r="K50" s="42"/>
      <c r="L50" s="134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4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Petřvald</v>
      </c>
      <c r="G52" s="42"/>
      <c r="H52" s="42"/>
      <c r="I52" s="34" t="s">
        <v>23</v>
      </c>
      <c r="J52" s="74" t="str">
        <f>IF(J12="","",J12)</f>
        <v>24. 4. 2023</v>
      </c>
      <c r="K52" s="42"/>
      <c r="L52" s="13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4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Petřvald</v>
      </c>
      <c r="G54" s="42"/>
      <c r="H54" s="42"/>
      <c r="I54" s="34" t="s">
        <v>33</v>
      </c>
      <c r="J54" s="38" t="str">
        <f>E21</f>
        <v xml:space="preserve"> </v>
      </c>
      <c r="K54" s="42"/>
      <c r="L54" s="134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>PROINK s.r.o.</v>
      </c>
      <c r="K55" s="42"/>
      <c r="L55" s="134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4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0" t="s">
        <v>92</v>
      </c>
      <c r="D57" s="161"/>
      <c r="E57" s="161"/>
      <c r="F57" s="161"/>
      <c r="G57" s="161"/>
      <c r="H57" s="161"/>
      <c r="I57" s="161"/>
      <c r="J57" s="162" t="s">
        <v>93</v>
      </c>
      <c r="K57" s="161"/>
      <c r="L57" s="134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4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3" t="s">
        <v>74</v>
      </c>
      <c r="D59" s="42"/>
      <c r="E59" s="42"/>
      <c r="F59" s="42"/>
      <c r="G59" s="42"/>
      <c r="H59" s="42"/>
      <c r="I59" s="42"/>
      <c r="J59" s="104">
        <f>J79</f>
        <v>0</v>
      </c>
      <c r="K59" s="42"/>
      <c r="L59" s="134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94</v>
      </c>
    </row>
    <row r="60" s="2" customFormat="1" ht="21.84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34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6.96" customHeight="1">
      <c r="A61" s="40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134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5" s="2" customFormat="1" ht="6.96" customHeight="1">
      <c r="A65" s="40"/>
      <c r="B65" s="63"/>
      <c r="C65" s="64"/>
      <c r="D65" s="64"/>
      <c r="E65" s="64"/>
      <c r="F65" s="64"/>
      <c r="G65" s="64"/>
      <c r="H65" s="64"/>
      <c r="I65" s="64"/>
      <c r="J65" s="64"/>
      <c r="K65" s="64"/>
      <c r="L65" s="134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24.96" customHeight="1">
      <c r="A66" s="40"/>
      <c r="B66" s="41"/>
      <c r="C66" s="25" t="s">
        <v>101</v>
      </c>
      <c r="D66" s="42"/>
      <c r="E66" s="42"/>
      <c r="F66" s="42"/>
      <c r="G66" s="42"/>
      <c r="H66" s="42"/>
      <c r="I66" s="42"/>
      <c r="J66" s="42"/>
      <c r="K66" s="42"/>
      <c r="L66" s="134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34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12" customHeight="1">
      <c r="A68" s="40"/>
      <c r="B68" s="41"/>
      <c r="C68" s="34" t="s">
        <v>16</v>
      </c>
      <c r="D68" s="42"/>
      <c r="E68" s="42"/>
      <c r="F68" s="42"/>
      <c r="G68" s="42"/>
      <c r="H68" s="42"/>
      <c r="I68" s="42"/>
      <c r="J68" s="42"/>
      <c r="K68" s="42"/>
      <c r="L68" s="134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16.5" customHeight="1">
      <c r="A69" s="40"/>
      <c r="B69" s="41"/>
      <c r="C69" s="42"/>
      <c r="D69" s="42"/>
      <c r="E69" s="262" t="str">
        <f>E7</f>
        <v>Oprava chodníku vč. výměny kabelu VO u silnice I/59, k.ú.Petřvald ÚSEK 4 - Hlavní výdaje</v>
      </c>
      <c r="F69" s="34"/>
      <c r="G69" s="34"/>
      <c r="H69" s="34"/>
      <c r="I69" s="42"/>
      <c r="J69" s="42"/>
      <c r="K69" s="42"/>
      <c r="L69" s="134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2" customHeight="1">
      <c r="A70" s="40"/>
      <c r="B70" s="41"/>
      <c r="C70" s="34" t="s">
        <v>400</v>
      </c>
      <c r="D70" s="42"/>
      <c r="E70" s="42"/>
      <c r="F70" s="42"/>
      <c r="G70" s="42"/>
      <c r="H70" s="42"/>
      <c r="I70" s="42"/>
      <c r="J70" s="42"/>
      <c r="K70" s="42"/>
      <c r="L70" s="134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6.5" customHeight="1">
      <c r="A71" s="40"/>
      <c r="B71" s="41"/>
      <c r="C71" s="42"/>
      <c r="D71" s="42"/>
      <c r="E71" s="71" t="str">
        <f>E9</f>
        <v>VON - Vedlejší a ostatní objekty</v>
      </c>
      <c r="F71" s="42"/>
      <c r="G71" s="42"/>
      <c r="H71" s="42"/>
      <c r="I71" s="42"/>
      <c r="J71" s="42"/>
      <c r="K71" s="42"/>
      <c r="L71" s="134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4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21</v>
      </c>
      <c r="D73" s="42"/>
      <c r="E73" s="42"/>
      <c r="F73" s="29" t="str">
        <f>F12</f>
        <v>Petřvald</v>
      </c>
      <c r="G73" s="42"/>
      <c r="H73" s="42"/>
      <c r="I73" s="34" t="s">
        <v>23</v>
      </c>
      <c r="J73" s="74" t="str">
        <f>IF(J12="","",J12)</f>
        <v>24. 4. 2023</v>
      </c>
      <c r="K73" s="42"/>
      <c r="L73" s="134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4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5.15" customHeight="1">
      <c r="A75" s="40"/>
      <c r="B75" s="41"/>
      <c r="C75" s="34" t="s">
        <v>25</v>
      </c>
      <c r="D75" s="42"/>
      <c r="E75" s="42"/>
      <c r="F75" s="29" t="str">
        <f>E15</f>
        <v>Město Petřvald</v>
      </c>
      <c r="G75" s="42"/>
      <c r="H75" s="42"/>
      <c r="I75" s="34" t="s">
        <v>33</v>
      </c>
      <c r="J75" s="38" t="str">
        <f>E21</f>
        <v xml:space="preserve"> </v>
      </c>
      <c r="K75" s="42"/>
      <c r="L75" s="134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5.15" customHeight="1">
      <c r="A76" s="40"/>
      <c r="B76" s="41"/>
      <c r="C76" s="34" t="s">
        <v>31</v>
      </c>
      <c r="D76" s="42"/>
      <c r="E76" s="42"/>
      <c r="F76" s="29" t="str">
        <f>IF(E18="","",E18)</f>
        <v>Vyplň údaj</v>
      </c>
      <c r="G76" s="42"/>
      <c r="H76" s="42"/>
      <c r="I76" s="34" t="s">
        <v>36</v>
      </c>
      <c r="J76" s="38" t="str">
        <f>E24</f>
        <v>PROINK s.r.o.</v>
      </c>
      <c r="K76" s="42"/>
      <c r="L76" s="134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0.32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4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10" customFormat="1" ht="29.28" customHeight="1">
      <c r="A78" s="170"/>
      <c r="B78" s="171"/>
      <c r="C78" s="172" t="s">
        <v>102</v>
      </c>
      <c r="D78" s="173" t="s">
        <v>61</v>
      </c>
      <c r="E78" s="173" t="s">
        <v>57</v>
      </c>
      <c r="F78" s="173" t="s">
        <v>58</v>
      </c>
      <c r="G78" s="173" t="s">
        <v>103</v>
      </c>
      <c r="H78" s="173" t="s">
        <v>104</v>
      </c>
      <c r="I78" s="173" t="s">
        <v>105</v>
      </c>
      <c r="J78" s="173" t="s">
        <v>93</v>
      </c>
      <c r="K78" s="174" t="s">
        <v>106</v>
      </c>
      <c r="L78" s="175"/>
      <c r="M78" s="94" t="s">
        <v>19</v>
      </c>
      <c r="N78" s="95" t="s">
        <v>46</v>
      </c>
      <c r="O78" s="95" t="s">
        <v>107</v>
      </c>
      <c r="P78" s="95" t="s">
        <v>108</v>
      </c>
      <c r="Q78" s="95" t="s">
        <v>109</v>
      </c>
      <c r="R78" s="95" t="s">
        <v>110</v>
      </c>
      <c r="S78" s="95" t="s">
        <v>111</v>
      </c>
      <c r="T78" s="96" t="s">
        <v>112</v>
      </c>
      <c r="U78" s="170"/>
      <c r="V78" s="170"/>
      <c r="W78" s="170"/>
      <c r="X78" s="170"/>
      <c r="Y78" s="170"/>
      <c r="Z78" s="170"/>
      <c r="AA78" s="170"/>
      <c r="AB78" s="170"/>
      <c r="AC78" s="170"/>
      <c r="AD78" s="170"/>
      <c r="AE78" s="170"/>
    </row>
    <row r="79" s="2" customFormat="1" ht="22.8" customHeight="1">
      <c r="A79" s="40"/>
      <c r="B79" s="41"/>
      <c r="C79" s="101" t="s">
        <v>113</v>
      </c>
      <c r="D79" s="42"/>
      <c r="E79" s="42"/>
      <c r="F79" s="42"/>
      <c r="G79" s="42"/>
      <c r="H79" s="42"/>
      <c r="I79" s="42"/>
      <c r="J79" s="176">
        <f>BK79</f>
        <v>0</v>
      </c>
      <c r="K79" s="42"/>
      <c r="L79" s="46"/>
      <c r="M79" s="97"/>
      <c r="N79" s="177"/>
      <c r="O79" s="98"/>
      <c r="P79" s="178">
        <f>SUM(P80:P87)</f>
        <v>0</v>
      </c>
      <c r="Q79" s="98"/>
      <c r="R79" s="178">
        <f>SUM(R80:R87)</f>
        <v>0</v>
      </c>
      <c r="S79" s="98"/>
      <c r="T79" s="179">
        <f>SUM(T80:T87)</f>
        <v>0</v>
      </c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T79" s="19" t="s">
        <v>75</v>
      </c>
      <c r="AU79" s="19" t="s">
        <v>94</v>
      </c>
      <c r="BK79" s="180">
        <f>SUM(BK80:BK87)</f>
        <v>0</v>
      </c>
    </row>
    <row r="80" s="2" customFormat="1" ht="16.5" customHeight="1">
      <c r="A80" s="40"/>
      <c r="B80" s="41"/>
      <c r="C80" s="195" t="s">
        <v>81</v>
      </c>
      <c r="D80" s="195" t="s">
        <v>117</v>
      </c>
      <c r="E80" s="196" t="s">
        <v>81</v>
      </c>
      <c r="F80" s="197" t="s">
        <v>412</v>
      </c>
      <c r="G80" s="198" t="s">
        <v>413</v>
      </c>
      <c r="H80" s="199">
        <v>1</v>
      </c>
      <c r="I80" s="200"/>
      <c r="J80" s="201">
        <f>ROUND(I80*H80,2)</f>
        <v>0</v>
      </c>
      <c r="K80" s="197" t="s">
        <v>19</v>
      </c>
      <c r="L80" s="46"/>
      <c r="M80" s="202" t="s">
        <v>19</v>
      </c>
      <c r="N80" s="203" t="s">
        <v>47</v>
      </c>
      <c r="O80" s="86"/>
      <c r="P80" s="204">
        <f>O80*H80</f>
        <v>0</v>
      </c>
      <c r="Q80" s="204">
        <v>0</v>
      </c>
      <c r="R80" s="204">
        <f>Q80*H80</f>
        <v>0</v>
      </c>
      <c r="S80" s="204">
        <v>0</v>
      </c>
      <c r="T80" s="205">
        <f>S80*H80</f>
        <v>0</v>
      </c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R80" s="206" t="s">
        <v>122</v>
      </c>
      <c r="AT80" s="206" t="s">
        <v>117</v>
      </c>
      <c r="AU80" s="206" t="s">
        <v>76</v>
      </c>
      <c r="AY80" s="19" t="s">
        <v>116</v>
      </c>
      <c r="BE80" s="207">
        <f>IF(N80="základní",J80,0)</f>
        <v>0</v>
      </c>
      <c r="BF80" s="207">
        <f>IF(N80="snížená",J80,0)</f>
        <v>0</v>
      </c>
      <c r="BG80" s="207">
        <f>IF(N80="zákl. přenesená",J80,0)</f>
        <v>0</v>
      </c>
      <c r="BH80" s="207">
        <f>IF(N80="sníž. přenesená",J80,0)</f>
        <v>0</v>
      </c>
      <c r="BI80" s="207">
        <f>IF(N80="nulová",J80,0)</f>
        <v>0</v>
      </c>
      <c r="BJ80" s="19" t="s">
        <v>81</v>
      </c>
      <c r="BK80" s="207">
        <f>ROUND(I80*H80,2)</f>
        <v>0</v>
      </c>
      <c r="BL80" s="19" t="s">
        <v>122</v>
      </c>
      <c r="BM80" s="206" t="s">
        <v>414</v>
      </c>
    </row>
    <row r="81" s="2" customFormat="1" ht="16.5" customHeight="1">
      <c r="A81" s="40"/>
      <c r="B81" s="41"/>
      <c r="C81" s="195" t="s">
        <v>86</v>
      </c>
      <c r="D81" s="195" t="s">
        <v>117</v>
      </c>
      <c r="E81" s="196" t="s">
        <v>86</v>
      </c>
      <c r="F81" s="197" t="s">
        <v>415</v>
      </c>
      <c r="G81" s="198" t="s">
        <v>413</v>
      </c>
      <c r="H81" s="199">
        <v>1</v>
      </c>
      <c r="I81" s="200"/>
      <c r="J81" s="201">
        <f>ROUND(I81*H81,2)</f>
        <v>0</v>
      </c>
      <c r="K81" s="197" t="s">
        <v>19</v>
      </c>
      <c r="L81" s="46"/>
      <c r="M81" s="202" t="s">
        <v>19</v>
      </c>
      <c r="N81" s="203" t="s">
        <v>47</v>
      </c>
      <c r="O81" s="86"/>
      <c r="P81" s="204">
        <f>O81*H81</f>
        <v>0</v>
      </c>
      <c r="Q81" s="204">
        <v>0</v>
      </c>
      <c r="R81" s="204">
        <f>Q81*H81</f>
        <v>0</v>
      </c>
      <c r="S81" s="204">
        <v>0</v>
      </c>
      <c r="T81" s="205">
        <f>S81*H81</f>
        <v>0</v>
      </c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R81" s="206" t="s">
        <v>122</v>
      </c>
      <c r="AT81" s="206" t="s">
        <v>117</v>
      </c>
      <c r="AU81" s="206" t="s">
        <v>76</v>
      </c>
      <c r="AY81" s="19" t="s">
        <v>116</v>
      </c>
      <c r="BE81" s="207">
        <f>IF(N81="základní",J81,0)</f>
        <v>0</v>
      </c>
      <c r="BF81" s="207">
        <f>IF(N81="snížená",J81,0)</f>
        <v>0</v>
      </c>
      <c r="BG81" s="207">
        <f>IF(N81="zákl. přenesená",J81,0)</f>
        <v>0</v>
      </c>
      <c r="BH81" s="207">
        <f>IF(N81="sníž. přenesená",J81,0)</f>
        <v>0</v>
      </c>
      <c r="BI81" s="207">
        <f>IF(N81="nulová",J81,0)</f>
        <v>0</v>
      </c>
      <c r="BJ81" s="19" t="s">
        <v>81</v>
      </c>
      <c r="BK81" s="207">
        <f>ROUND(I81*H81,2)</f>
        <v>0</v>
      </c>
      <c r="BL81" s="19" t="s">
        <v>122</v>
      </c>
      <c r="BM81" s="206" t="s">
        <v>416</v>
      </c>
    </row>
    <row r="82" s="2" customFormat="1" ht="16.5" customHeight="1">
      <c r="A82" s="40"/>
      <c r="B82" s="41"/>
      <c r="C82" s="195" t="s">
        <v>135</v>
      </c>
      <c r="D82" s="195" t="s">
        <v>117</v>
      </c>
      <c r="E82" s="196" t="s">
        <v>135</v>
      </c>
      <c r="F82" s="197" t="s">
        <v>417</v>
      </c>
      <c r="G82" s="198" t="s">
        <v>413</v>
      </c>
      <c r="H82" s="199">
        <v>1</v>
      </c>
      <c r="I82" s="200"/>
      <c r="J82" s="201">
        <f>ROUND(I82*H82,2)</f>
        <v>0</v>
      </c>
      <c r="K82" s="197" t="s">
        <v>19</v>
      </c>
      <c r="L82" s="46"/>
      <c r="M82" s="202" t="s">
        <v>19</v>
      </c>
      <c r="N82" s="203" t="s">
        <v>47</v>
      </c>
      <c r="O82" s="86"/>
      <c r="P82" s="204">
        <f>O82*H82</f>
        <v>0</v>
      </c>
      <c r="Q82" s="204">
        <v>0</v>
      </c>
      <c r="R82" s="204">
        <f>Q82*H82</f>
        <v>0</v>
      </c>
      <c r="S82" s="204">
        <v>0</v>
      </c>
      <c r="T82" s="205">
        <f>S82*H82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R82" s="206" t="s">
        <v>122</v>
      </c>
      <c r="AT82" s="206" t="s">
        <v>117</v>
      </c>
      <c r="AU82" s="206" t="s">
        <v>76</v>
      </c>
      <c r="AY82" s="19" t="s">
        <v>116</v>
      </c>
      <c r="BE82" s="207">
        <f>IF(N82="základní",J82,0)</f>
        <v>0</v>
      </c>
      <c r="BF82" s="207">
        <f>IF(N82="snížená",J82,0)</f>
        <v>0</v>
      </c>
      <c r="BG82" s="207">
        <f>IF(N82="zákl. přenesená",J82,0)</f>
        <v>0</v>
      </c>
      <c r="BH82" s="207">
        <f>IF(N82="sníž. přenesená",J82,0)</f>
        <v>0</v>
      </c>
      <c r="BI82" s="207">
        <f>IF(N82="nulová",J82,0)</f>
        <v>0</v>
      </c>
      <c r="BJ82" s="19" t="s">
        <v>81</v>
      </c>
      <c r="BK82" s="207">
        <f>ROUND(I82*H82,2)</f>
        <v>0</v>
      </c>
      <c r="BL82" s="19" t="s">
        <v>122</v>
      </c>
      <c r="BM82" s="206" t="s">
        <v>418</v>
      </c>
    </row>
    <row r="83" s="2" customFormat="1" ht="16.5" customHeight="1">
      <c r="A83" s="40"/>
      <c r="B83" s="41"/>
      <c r="C83" s="195" t="s">
        <v>122</v>
      </c>
      <c r="D83" s="195" t="s">
        <v>117</v>
      </c>
      <c r="E83" s="196" t="s">
        <v>122</v>
      </c>
      <c r="F83" s="197" t="s">
        <v>419</v>
      </c>
      <c r="G83" s="198" t="s">
        <v>413</v>
      </c>
      <c r="H83" s="199">
        <v>1</v>
      </c>
      <c r="I83" s="200"/>
      <c r="J83" s="201">
        <f>ROUND(I83*H83,2)</f>
        <v>0</v>
      </c>
      <c r="K83" s="197" t="s">
        <v>19</v>
      </c>
      <c r="L83" s="46"/>
      <c r="M83" s="202" t="s">
        <v>19</v>
      </c>
      <c r="N83" s="203" t="s">
        <v>47</v>
      </c>
      <c r="O83" s="86"/>
      <c r="P83" s="204">
        <f>O83*H83</f>
        <v>0</v>
      </c>
      <c r="Q83" s="204">
        <v>0</v>
      </c>
      <c r="R83" s="204">
        <f>Q83*H83</f>
        <v>0</v>
      </c>
      <c r="S83" s="204">
        <v>0</v>
      </c>
      <c r="T83" s="205">
        <f>S83*H83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R83" s="206" t="s">
        <v>122</v>
      </c>
      <c r="AT83" s="206" t="s">
        <v>117</v>
      </c>
      <c r="AU83" s="206" t="s">
        <v>76</v>
      </c>
      <c r="AY83" s="19" t="s">
        <v>116</v>
      </c>
      <c r="BE83" s="207">
        <f>IF(N83="základní",J83,0)</f>
        <v>0</v>
      </c>
      <c r="BF83" s="207">
        <f>IF(N83="snížená",J83,0)</f>
        <v>0</v>
      </c>
      <c r="BG83" s="207">
        <f>IF(N83="zákl. přenesená",J83,0)</f>
        <v>0</v>
      </c>
      <c r="BH83" s="207">
        <f>IF(N83="sníž. přenesená",J83,0)</f>
        <v>0</v>
      </c>
      <c r="BI83" s="207">
        <f>IF(N83="nulová",J83,0)</f>
        <v>0</v>
      </c>
      <c r="BJ83" s="19" t="s">
        <v>81</v>
      </c>
      <c r="BK83" s="207">
        <f>ROUND(I83*H83,2)</f>
        <v>0</v>
      </c>
      <c r="BL83" s="19" t="s">
        <v>122</v>
      </c>
      <c r="BM83" s="206" t="s">
        <v>420</v>
      </c>
    </row>
    <row r="84" s="2" customFormat="1" ht="16.5" customHeight="1">
      <c r="A84" s="40"/>
      <c r="B84" s="41"/>
      <c r="C84" s="195" t="s">
        <v>150</v>
      </c>
      <c r="D84" s="195" t="s">
        <v>117</v>
      </c>
      <c r="E84" s="196" t="s">
        <v>150</v>
      </c>
      <c r="F84" s="197" t="s">
        <v>421</v>
      </c>
      <c r="G84" s="198" t="s">
        <v>305</v>
      </c>
      <c r="H84" s="199">
        <v>1</v>
      </c>
      <c r="I84" s="200"/>
      <c r="J84" s="201">
        <f>ROUND(I84*H84,2)</f>
        <v>0</v>
      </c>
      <c r="K84" s="197" t="s">
        <v>19</v>
      </c>
      <c r="L84" s="46"/>
      <c r="M84" s="202" t="s">
        <v>19</v>
      </c>
      <c r="N84" s="203" t="s">
        <v>47</v>
      </c>
      <c r="O84" s="86"/>
      <c r="P84" s="204">
        <f>O84*H84</f>
        <v>0</v>
      </c>
      <c r="Q84" s="204">
        <v>0</v>
      </c>
      <c r="R84" s="204">
        <f>Q84*H84</f>
        <v>0</v>
      </c>
      <c r="S84" s="204">
        <v>0</v>
      </c>
      <c r="T84" s="205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06" t="s">
        <v>122</v>
      </c>
      <c r="AT84" s="206" t="s">
        <v>117</v>
      </c>
      <c r="AU84" s="206" t="s">
        <v>76</v>
      </c>
      <c r="AY84" s="19" t="s">
        <v>116</v>
      </c>
      <c r="BE84" s="207">
        <f>IF(N84="základní",J84,0)</f>
        <v>0</v>
      </c>
      <c r="BF84" s="207">
        <f>IF(N84="snížená",J84,0)</f>
        <v>0</v>
      </c>
      <c r="BG84" s="207">
        <f>IF(N84="zákl. přenesená",J84,0)</f>
        <v>0</v>
      </c>
      <c r="BH84" s="207">
        <f>IF(N84="sníž. přenesená",J84,0)</f>
        <v>0</v>
      </c>
      <c r="BI84" s="207">
        <f>IF(N84="nulová",J84,0)</f>
        <v>0</v>
      </c>
      <c r="BJ84" s="19" t="s">
        <v>81</v>
      </c>
      <c r="BK84" s="207">
        <f>ROUND(I84*H84,2)</f>
        <v>0</v>
      </c>
      <c r="BL84" s="19" t="s">
        <v>122</v>
      </c>
      <c r="BM84" s="206" t="s">
        <v>422</v>
      </c>
    </row>
    <row r="85" s="2" customFormat="1" ht="16.5" customHeight="1">
      <c r="A85" s="40"/>
      <c r="B85" s="41"/>
      <c r="C85" s="195" t="s">
        <v>157</v>
      </c>
      <c r="D85" s="195" t="s">
        <v>117</v>
      </c>
      <c r="E85" s="196" t="s">
        <v>157</v>
      </c>
      <c r="F85" s="197" t="s">
        <v>423</v>
      </c>
      <c r="G85" s="198" t="s">
        <v>413</v>
      </c>
      <c r="H85" s="199">
        <v>1</v>
      </c>
      <c r="I85" s="200"/>
      <c r="J85" s="201">
        <f>ROUND(I85*H85,2)</f>
        <v>0</v>
      </c>
      <c r="K85" s="197" t="s">
        <v>19</v>
      </c>
      <c r="L85" s="46"/>
      <c r="M85" s="202" t="s">
        <v>19</v>
      </c>
      <c r="N85" s="203" t="s">
        <v>47</v>
      </c>
      <c r="O85" s="86"/>
      <c r="P85" s="204">
        <f>O85*H85</f>
        <v>0</v>
      </c>
      <c r="Q85" s="204">
        <v>0</v>
      </c>
      <c r="R85" s="204">
        <f>Q85*H85</f>
        <v>0</v>
      </c>
      <c r="S85" s="204">
        <v>0</v>
      </c>
      <c r="T85" s="205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06" t="s">
        <v>122</v>
      </c>
      <c r="AT85" s="206" t="s">
        <v>117</v>
      </c>
      <c r="AU85" s="206" t="s">
        <v>76</v>
      </c>
      <c r="AY85" s="19" t="s">
        <v>116</v>
      </c>
      <c r="BE85" s="207">
        <f>IF(N85="základní",J85,0)</f>
        <v>0</v>
      </c>
      <c r="BF85" s="207">
        <f>IF(N85="snížená",J85,0)</f>
        <v>0</v>
      </c>
      <c r="BG85" s="207">
        <f>IF(N85="zákl. přenesená",J85,0)</f>
        <v>0</v>
      </c>
      <c r="BH85" s="207">
        <f>IF(N85="sníž. přenesená",J85,0)</f>
        <v>0</v>
      </c>
      <c r="BI85" s="207">
        <f>IF(N85="nulová",J85,0)</f>
        <v>0</v>
      </c>
      <c r="BJ85" s="19" t="s">
        <v>81</v>
      </c>
      <c r="BK85" s="207">
        <f>ROUND(I85*H85,2)</f>
        <v>0</v>
      </c>
      <c r="BL85" s="19" t="s">
        <v>122</v>
      </c>
      <c r="BM85" s="206" t="s">
        <v>424</v>
      </c>
    </row>
    <row r="86" s="2" customFormat="1">
      <c r="A86" s="40"/>
      <c r="B86" s="41"/>
      <c r="C86" s="42"/>
      <c r="D86" s="215" t="s">
        <v>140</v>
      </c>
      <c r="E86" s="42"/>
      <c r="F86" s="246" t="s">
        <v>425</v>
      </c>
      <c r="G86" s="42"/>
      <c r="H86" s="42"/>
      <c r="I86" s="210"/>
      <c r="J86" s="42"/>
      <c r="K86" s="42"/>
      <c r="L86" s="46"/>
      <c r="M86" s="211"/>
      <c r="N86" s="212"/>
      <c r="O86" s="86"/>
      <c r="P86" s="86"/>
      <c r="Q86" s="86"/>
      <c r="R86" s="86"/>
      <c r="S86" s="86"/>
      <c r="T86" s="87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140</v>
      </c>
      <c r="AU86" s="19" t="s">
        <v>76</v>
      </c>
    </row>
    <row r="87" s="2" customFormat="1" ht="16.5" customHeight="1">
      <c r="A87" s="40"/>
      <c r="B87" s="41"/>
      <c r="C87" s="195" t="s">
        <v>164</v>
      </c>
      <c r="D87" s="195" t="s">
        <v>117</v>
      </c>
      <c r="E87" s="196" t="s">
        <v>164</v>
      </c>
      <c r="F87" s="197" t="s">
        <v>426</v>
      </c>
      <c r="G87" s="198" t="s">
        <v>413</v>
      </c>
      <c r="H87" s="199">
        <v>1</v>
      </c>
      <c r="I87" s="200"/>
      <c r="J87" s="201">
        <f>ROUND(I87*H87,2)</f>
        <v>0</v>
      </c>
      <c r="K87" s="197" t="s">
        <v>19</v>
      </c>
      <c r="L87" s="46"/>
      <c r="M87" s="271" t="s">
        <v>19</v>
      </c>
      <c r="N87" s="272" t="s">
        <v>47</v>
      </c>
      <c r="O87" s="259"/>
      <c r="P87" s="273">
        <f>O87*H87</f>
        <v>0</v>
      </c>
      <c r="Q87" s="273">
        <v>0</v>
      </c>
      <c r="R87" s="273">
        <f>Q87*H87</f>
        <v>0</v>
      </c>
      <c r="S87" s="273">
        <v>0</v>
      </c>
      <c r="T87" s="274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06" t="s">
        <v>122</v>
      </c>
      <c r="AT87" s="206" t="s">
        <v>117</v>
      </c>
      <c r="AU87" s="206" t="s">
        <v>76</v>
      </c>
      <c r="AY87" s="19" t="s">
        <v>116</v>
      </c>
      <c r="BE87" s="207">
        <f>IF(N87="základní",J87,0)</f>
        <v>0</v>
      </c>
      <c r="BF87" s="207">
        <f>IF(N87="snížená",J87,0)</f>
        <v>0</v>
      </c>
      <c r="BG87" s="207">
        <f>IF(N87="zákl. přenesená",J87,0)</f>
        <v>0</v>
      </c>
      <c r="BH87" s="207">
        <f>IF(N87="sníž. přenesená",J87,0)</f>
        <v>0</v>
      </c>
      <c r="BI87" s="207">
        <f>IF(N87="nulová",J87,0)</f>
        <v>0</v>
      </c>
      <c r="BJ87" s="19" t="s">
        <v>81</v>
      </c>
      <c r="BK87" s="207">
        <f>ROUND(I87*H87,2)</f>
        <v>0</v>
      </c>
      <c r="BL87" s="19" t="s">
        <v>122</v>
      </c>
      <c r="BM87" s="206" t="s">
        <v>427</v>
      </c>
    </row>
    <row r="88" s="2" customFormat="1" ht="6.96" customHeight="1">
      <c r="A88" s="40"/>
      <c r="B88" s="61"/>
      <c r="C88" s="62"/>
      <c r="D88" s="62"/>
      <c r="E88" s="62"/>
      <c r="F88" s="62"/>
      <c r="G88" s="62"/>
      <c r="H88" s="62"/>
      <c r="I88" s="62"/>
      <c r="J88" s="62"/>
      <c r="K88" s="62"/>
      <c r="L88" s="46"/>
      <c r="M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</sheetData>
  <sheetProtection sheet="1" autoFilter="0" formatColumns="0" formatRows="0" objects="1" scenarios="1" spinCount="100000" saltValue="1B/8nkHHYQZWDt3//3xEWk9Y+kWd4oxuizBhfjnQli8DXk8gb+h19K7502aM+dT3XUbLsO0OOhEukoc8mjlM5Q==" hashValue="Bg3GLEj4o4ZkWSmp4mYbVVUrN+37O242yQYKQdMchpgfcGwaq4GtYHR7WScTYWmjBEDScSvhGWs95cyXhhLX2A==" algorithmName="SHA-512" password="C4E3"/>
  <autoFilter ref="C78:K87"/>
  <mergeCells count="9">
    <mergeCell ref="E7:H7"/>
    <mergeCell ref="E9:H9"/>
    <mergeCell ref="E18:H18"/>
    <mergeCell ref="E27:H27"/>
    <mergeCell ref="E48:H48"/>
    <mergeCell ref="E50:H50"/>
    <mergeCell ref="E69:H69"/>
    <mergeCell ref="E71:H7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5" customWidth="1"/>
    <col min="2" max="2" width="1.667969" style="275" customWidth="1"/>
    <col min="3" max="4" width="5" style="275" customWidth="1"/>
    <col min="5" max="5" width="11.66016" style="275" customWidth="1"/>
    <col min="6" max="6" width="9.160156" style="275" customWidth="1"/>
    <col min="7" max="7" width="5" style="275" customWidth="1"/>
    <col min="8" max="8" width="77.83203" style="275" customWidth="1"/>
    <col min="9" max="10" width="20" style="275" customWidth="1"/>
    <col min="11" max="11" width="1.667969" style="275" customWidth="1"/>
  </cols>
  <sheetData>
    <row r="1" s="1" customFormat="1" ht="37.5" customHeight="1"/>
    <row r="2" s="1" customFormat="1" ht="7.5" customHeight="1">
      <c r="B2" s="276"/>
      <c r="C2" s="277"/>
      <c r="D2" s="277"/>
      <c r="E2" s="277"/>
      <c r="F2" s="277"/>
      <c r="G2" s="277"/>
      <c r="H2" s="277"/>
      <c r="I2" s="277"/>
      <c r="J2" s="277"/>
      <c r="K2" s="278"/>
    </row>
    <row r="3" s="16" customFormat="1" ht="45" customHeight="1">
      <c r="B3" s="279"/>
      <c r="C3" s="280" t="s">
        <v>428</v>
      </c>
      <c r="D3" s="280"/>
      <c r="E3" s="280"/>
      <c r="F3" s="280"/>
      <c r="G3" s="280"/>
      <c r="H3" s="280"/>
      <c r="I3" s="280"/>
      <c r="J3" s="280"/>
      <c r="K3" s="281"/>
    </row>
    <row r="4" s="1" customFormat="1" ht="25.5" customHeight="1">
      <c r="B4" s="282"/>
      <c r="C4" s="283" t="s">
        <v>429</v>
      </c>
      <c r="D4" s="283"/>
      <c r="E4" s="283"/>
      <c r="F4" s="283"/>
      <c r="G4" s="283"/>
      <c r="H4" s="283"/>
      <c r="I4" s="283"/>
      <c r="J4" s="283"/>
      <c r="K4" s="284"/>
    </row>
    <row r="5" s="1" customFormat="1" ht="5.25" customHeight="1">
      <c r="B5" s="282"/>
      <c r="C5" s="285"/>
      <c r="D5" s="285"/>
      <c r="E5" s="285"/>
      <c r="F5" s="285"/>
      <c r="G5" s="285"/>
      <c r="H5" s="285"/>
      <c r="I5" s="285"/>
      <c r="J5" s="285"/>
      <c r="K5" s="284"/>
    </row>
    <row r="6" s="1" customFormat="1" ht="15" customHeight="1">
      <c r="B6" s="282"/>
      <c r="C6" s="286" t="s">
        <v>430</v>
      </c>
      <c r="D6" s="286"/>
      <c r="E6" s="286"/>
      <c r="F6" s="286"/>
      <c r="G6" s="286"/>
      <c r="H6" s="286"/>
      <c r="I6" s="286"/>
      <c r="J6" s="286"/>
      <c r="K6" s="284"/>
    </row>
    <row r="7" s="1" customFormat="1" ht="15" customHeight="1">
      <c r="B7" s="287"/>
      <c r="C7" s="286" t="s">
        <v>431</v>
      </c>
      <c r="D7" s="286"/>
      <c r="E7" s="286"/>
      <c r="F7" s="286"/>
      <c r="G7" s="286"/>
      <c r="H7" s="286"/>
      <c r="I7" s="286"/>
      <c r="J7" s="286"/>
      <c r="K7" s="284"/>
    </row>
    <row r="8" s="1" customFormat="1" ht="12.75" customHeight="1">
      <c r="B8" s="287"/>
      <c r="C8" s="286"/>
      <c r="D8" s="286"/>
      <c r="E8" s="286"/>
      <c r="F8" s="286"/>
      <c r="G8" s="286"/>
      <c r="H8" s="286"/>
      <c r="I8" s="286"/>
      <c r="J8" s="286"/>
      <c r="K8" s="284"/>
    </row>
    <row r="9" s="1" customFormat="1" ht="15" customHeight="1">
      <c r="B9" s="287"/>
      <c r="C9" s="286" t="s">
        <v>432</v>
      </c>
      <c r="D9" s="286"/>
      <c r="E9" s="286"/>
      <c r="F9" s="286"/>
      <c r="G9" s="286"/>
      <c r="H9" s="286"/>
      <c r="I9" s="286"/>
      <c r="J9" s="286"/>
      <c r="K9" s="284"/>
    </row>
    <row r="10" s="1" customFormat="1" ht="15" customHeight="1">
      <c r="B10" s="287"/>
      <c r="C10" s="286"/>
      <c r="D10" s="286" t="s">
        <v>433</v>
      </c>
      <c r="E10" s="286"/>
      <c r="F10" s="286"/>
      <c r="G10" s="286"/>
      <c r="H10" s="286"/>
      <c r="I10" s="286"/>
      <c r="J10" s="286"/>
      <c r="K10" s="284"/>
    </row>
    <row r="11" s="1" customFormat="1" ht="15" customHeight="1">
      <c r="B11" s="287"/>
      <c r="C11" s="288"/>
      <c r="D11" s="286" t="s">
        <v>434</v>
      </c>
      <c r="E11" s="286"/>
      <c r="F11" s="286"/>
      <c r="G11" s="286"/>
      <c r="H11" s="286"/>
      <c r="I11" s="286"/>
      <c r="J11" s="286"/>
      <c r="K11" s="284"/>
    </row>
    <row r="12" s="1" customFormat="1" ht="15" customHeight="1">
      <c r="B12" s="287"/>
      <c r="C12" s="288"/>
      <c r="D12" s="286"/>
      <c r="E12" s="286"/>
      <c r="F12" s="286"/>
      <c r="G12" s="286"/>
      <c r="H12" s="286"/>
      <c r="I12" s="286"/>
      <c r="J12" s="286"/>
      <c r="K12" s="284"/>
    </row>
    <row r="13" s="1" customFormat="1" ht="15" customHeight="1">
      <c r="B13" s="287"/>
      <c r="C13" s="288"/>
      <c r="D13" s="289" t="s">
        <v>435</v>
      </c>
      <c r="E13" s="286"/>
      <c r="F13" s="286"/>
      <c r="G13" s="286"/>
      <c r="H13" s="286"/>
      <c r="I13" s="286"/>
      <c r="J13" s="286"/>
      <c r="K13" s="284"/>
    </row>
    <row r="14" s="1" customFormat="1" ht="12.75" customHeight="1">
      <c r="B14" s="287"/>
      <c r="C14" s="288"/>
      <c r="D14" s="288"/>
      <c r="E14" s="288"/>
      <c r="F14" s="288"/>
      <c r="G14" s="288"/>
      <c r="H14" s="288"/>
      <c r="I14" s="288"/>
      <c r="J14" s="288"/>
      <c r="K14" s="284"/>
    </row>
    <row r="15" s="1" customFormat="1" ht="15" customHeight="1">
      <c r="B15" s="287"/>
      <c r="C15" s="288"/>
      <c r="D15" s="286" t="s">
        <v>436</v>
      </c>
      <c r="E15" s="286"/>
      <c r="F15" s="286"/>
      <c r="G15" s="286"/>
      <c r="H15" s="286"/>
      <c r="I15" s="286"/>
      <c r="J15" s="286"/>
      <c r="K15" s="284"/>
    </row>
    <row r="16" s="1" customFormat="1" ht="15" customHeight="1">
      <c r="B16" s="287"/>
      <c r="C16" s="288"/>
      <c r="D16" s="286" t="s">
        <v>437</v>
      </c>
      <c r="E16" s="286"/>
      <c r="F16" s="286"/>
      <c r="G16" s="286"/>
      <c r="H16" s="286"/>
      <c r="I16" s="286"/>
      <c r="J16" s="286"/>
      <c r="K16" s="284"/>
    </row>
    <row r="17" s="1" customFormat="1" ht="15" customHeight="1">
      <c r="B17" s="287"/>
      <c r="C17" s="288"/>
      <c r="D17" s="286" t="s">
        <v>438</v>
      </c>
      <c r="E17" s="286"/>
      <c r="F17" s="286"/>
      <c r="G17" s="286"/>
      <c r="H17" s="286"/>
      <c r="I17" s="286"/>
      <c r="J17" s="286"/>
      <c r="K17" s="284"/>
    </row>
    <row r="18" s="1" customFormat="1" ht="15" customHeight="1">
      <c r="B18" s="287"/>
      <c r="C18" s="288"/>
      <c r="D18" s="288"/>
      <c r="E18" s="290" t="s">
        <v>80</v>
      </c>
      <c r="F18" s="286" t="s">
        <v>439</v>
      </c>
      <c r="G18" s="286"/>
      <c r="H18" s="286"/>
      <c r="I18" s="286"/>
      <c r="J18" s="286"/>
      <c r="K18" s="284"/>
    </row>
    <row r="19" s="1" customFormat="1" ht="15" customHeight="1">
      <c r="B19" s="287"/>
      <c r="C19" s="288"/>
      <c r="D19" s="288"/>
      <c r="E19" s="290" t="s">
        <v>440</v>
      </c>
      <c r="F19" s="286" t="s">
        <v>441</v>
      </c>
      <c r="G19" s="286"/>
      <c r="H19" s="286"/>
      <c r="I19" s="286"/>
      <c r="J19" s="286"/>
      <c r="K19" s="284"/>
    </row>
    <row r="20" s="1" customFormat="1" ht="15" customHeight="1">
      <c r="B20" s="287"/>
      <c r="C20" s="288"/>
      <c r="D20" s="288"/>
      <c r="E20" s="290" t="s">
        <v>442</v>
      </c>
      <c r="F20" s="286" t="s">
        <v>443</v>
      </c>
      <c r="G20" s="286"/>
      <c r="H20" s="286"/>
      <c r="I20" s="286"/>
      <c r="J20" s="286"/>
      <c r="K20" s="284"/>
    </row>
    <row r="21" s="1" customFormat="1" ht="15" customHeight="1">
      <c r="B21" s="287"/>
      <c r="C21" s="288"/>
      <c r="D21" s="288"/>
      <c r="E21" s="290" t="s">
        <v>87</v>
      </c>
      <c r="F21" s="286" t="s">
        <v>444</v>
      </c>
      <c r="G21" s="286"/>
      <c r="H21" s="286"/>
      <c r="I21" s="286"/>
      <c r="J21" s="286"/>
      <c r="K21" s="284"/>
    </row>
    <row r="22" s="1" customFormat="1" ht="15" customHeight="1">
      <c r="B22" s="287"/>
      <c r="C22" s="288"/>
      <c r="D22" s="288"/>
      <c r="E22" s="290" t="s">
        <v>445</v>
      </c>
      <c r="F22" s="286" t="s">
        <v>446</v>
      </c>
      <c r="G22" s="286"/>
      <c r="H22" s="286"/>
      <c r="I22" s="286"/>
      <c r="J22" s="286"/>
      <c r="K22" s="284"/>
    </row>
    <row r="23" s="1" customFormat="1" ht="15" customHeight="1">
      <c r="B23" s="287"/>
      <c r="C23" s="288"/>
      <c r="D23" s="288"/>
      <c r="E23" s="290" t="s">
        <v>447</v>
      </c>
      <c r="F23" s="286" t="s">
        <v>448</v>
      </c>
      <c r="G23" s="286"/>
      <c r="H23" s="286"/>
      <c r="I23" s="286"/>
      <c r="J23" s="286"/>
      <c r="K23" s="284"/>
    </row>
    <row r="24" s="1" customFormat="1" ht="12.75" customHeight="1">
      <c r="B24" s="287"/>
      <c r="C24" s="288"/>
      <c r="D24" s="288"/>
      <c r="E24" s="288"/>
      <c r="F24" s="288"/>
      <c r="G24" s="288"/>
      <c r="H24" s="288"/>
      <c r="I24" s="288"/>
      <c r="J24" s="288"/>
      <c r="K24" s="284"/>
    </row>
    <row r="25" s="1" customFormat="1" ht="15" customHeight="1">
      <c r="B25" s="287"/>
      <c r="C25" s="286" t="s">
        <v>449</v>
      </c>
      <c r="D25" s="286"/>
      <c r="E25" s="286"/>
      <c r="F25" s="286"/>
      <c r="G25" s="286"/>
      <c r="H25" s="286"/>
      <c r="I25" s="286"/>
      <c r="J25" s="286"/>
      <c r="K25" s="284"/>
    </row>
    <row r="26" s="1" customFormat="1" ht="15" customHeight="1">
      <c r="B26" s="287"/>
      <c r="C26" s="286" t="s">
        <v>450</v>
      </c>
      <c r="D26" s="286"/>
      <c r="E26" s="286"/>
      <c r="F26" s="286"/>
      <c r="G26" s="286"/>
      <c r="H26" s="286"/>
      <c r="I26" s="286"/>
      <c r="J26" s="286"/>
      <c r="K26" s="284"/>
    </row>
    <row r="27" s="1" customFormat="1" ht="15" customHeight="1">
      <c r="B27" s="287"/>
      <c r="C27" s="286"/>
      <c r="D27" s="286" t="s">
        <v>451</v>
      </c>
      <c r="E27" s="286"/>
      <c r="F27" s="286"/>
      <c r="G27" s="286"/>
      <c r="H27" s="286"/>
      <c r="I27" s="286"/>
      <c r="J27" s="286"/>
      <c r="K27" s="284"/>
    </row>
    <row r="28" s="1" customFormat="1" ht="15" customHeight="1">
      <c r="B28" s="287"/>
      <c r="C28" s="288"/>
      <c r="D28" s="286" t="s">
        <v>452</v>
      </c>
      <c r="E28" s="286"/>
      <c r="F28" s="286"/>
      <c r="G28" s="286"/>
      <c r="H28" s="286"/>
      <c r="I28" s="286"/>
      <c r="J28" s="286"/>
      <c r="K28" s="284"/>
    </row>
    <row r="29" s="1" customFormat="1" ht="12.75" customHeight="1">
      <c r="B29" s="287"/>
      <c r="C29" s="288"/>
      <c r="D29" s="288"/>
      <c r="E29" s="288"/>
      <c r="F29" s="288"/>
      <c r="G29" s="288"/>
      <c r="H29" s="288"/>
      <c r="I29" s="288"/>
      <c r="J29" s="288"/>
      <c r="K29" s="284"/>
    </row>
    <row r="30" s="1" customFormat="1" ht="15" customHeight="1">
      <c r="B30" s="287"/>
      <c r="C30" s="288"/>
      <c r="D30" s="286" t="s">
        <v>453</v>
      </c>
      <c r="E30" s="286"/>
      <c r="F30" s="286"/>
      <c r="G30" s="286"/>
      <c r="H30" s="286"/>
      <c r="I30" s="286"/>
      <c r="J30" s="286"/>
      <c r="K30" s="284"/>
    </row>
    <row r="31" s="1" customFormat="1" ht="15" customHeight="1">
      <c r="B31" s="287"/>
      <c r="C31" s="288"/>
      <c r="D31" s="286" t="s">
        <v>454</v>
      </c>
      <c r="E31" s="286"/>
      <c r="F31" s="286"/>
      <c r="G31" s="286"/>
      <c r="H31" s="286"/>
      <c r="I31" s="286"/>
      <c r="J31" s="286"/>
      <c r="K31" s="284"/>
    </row>
    <row r="32" s="1" customFormat="1" ht="12.75" customHeight="1">
      <c r="B32" s="287"/>
      <c r="C32" s="288"/>
      <c r="D32" s="288"/>
      <c r="E32" s="288"/>
      <c r="F32" s="288"/>
      <c r="G32" s="288"/>
      <c r="H32" s="288"/>
      <c r="I32" s="288"/>
      <c r="J32" s="288"/>
      <c r="K32" s="284"/>
    </row>
    <row r="33" s="1" customFormat="1" ht="15" customHeight="1">
      <c r="B33" s="287"/>
      <c r="C33" s="288"/>
      <c r="D33" s="286" t="s">
        <v>455</v>
      </c>
      <c r="E33" s="286"/>
      <c r="F33" s="286"/>
      <c r="G33" s="286"/>
      <c r="H33" s="286"/>
      <c r="I33" s="286"/>
      <c r="J33" s="286"/>
      <c r="K33" s="284"/>
    </row>
    <row r="34" s="1" customFormat="1" ht="15" customHeight="1">
      <c r="B34" s="287"/>
      <c r="C34" s="288"/>
      <c r="D34" s="286" t="s">
        <v>456</v>
      </c>
      <c r="E34" s="286"/>
      <c r="F34" s="286"/>
      <c r="G34" s="286"/>
      <c r="H34" s="286"/>
      <c r="I34" s="286"/>
      <c r="J34" s="286"/>
      <c r="K34" s="284"/>
    </row>
    <row r="35" s="1" customFormat="1" ht="15" customHeight="1">
      <c r="B35" s="287"/>
      <c r="C35" s="288"/>
      <c r="D35" s="286" t="s">
        <v>457</v>
      </c>
      <c r="E35" s="286"/>
      <c r="F35" s="286"/>
      <c r="G35" s="286"/>
      <c r="H35" s="286"/>
      <c r="I35" s="286"/>
      <c r="J35" s="286"/>
      <c r="K35" s="284"/>
    </row>
    <row r="36" s="1" customFormat="1" ht="15" customHeight="1">
      <c r="B36" s="287"/>
      <c r="C36" s="288"/>
      <c r="D36" s="286"/>
      <c r="E36" s="289" t="s">
        <v>102</v>
      </c>
      <c r="F36" s="286"/>
      <c r="G36" s="286" t="s">
        <v>458</v>
      </c>
      <c r="H36" s="286"/>
      <c r="I36" s="286"/>
      <c r="J36" s="286"/>
      <c r="K36" s="284"/>
    </row>
    <row r="37" s="1" customFormat="1" ht="30.75" customHeight="1">
      <c r="B37" s="287"/>
      <c r="C37" s="288"/>
      <c r="D37" s="286"/>
      <c r="E37" s="289" t="s">
        <v>459</v>
      </c>
      <c r="F37" s="286"/>
      <c r="G37" s="286" t="s">
        <v>460</v>
      </c>
      <c r="H37" s="286"/>
      <c r="I37" s="286"/>
      <c r="J37" s="286"/>
      <c r="K37" s="284"/>
    </row>
    <row r="38" s="1" customFormat="1" ht="15" customHeight="1">
      <c r="B38" s="287"/>
      <c r="C38" s="288"/>
      <c r="D38" s="286"/>
      <c r="E38" s="289" t="s">
        <v>57</v>
      </c>
      <c r="F38" s="286"/>
      <c r="G38" s="286" t="s">
        <v>461</v>
      </c>
      <c r="H38" s="286"/>
      <c r="I38" s="286"/>
      <c r="J38" s="286"/>
      <c r="K38" s="284"/>
    </row>
    <row r="39" s="1" customFormat="1" ht="15" customHeight="1">
      <c r="B39" s="287"/>
      <c r="C39" s="288"/>
      <c r="D39" s="286"/>
      <c r="E39" s="289" t="s">
        <v>58</v>
      </c>
      <c r="F39" s="286"/>
      <c r="G39" s="286" t="s">
        <v>462</v>
      </c>
      <c r="H39" s="286"/>
      <c r="I39" s="286"/>
      <c r="J39" s="286"/>
      <c r="K39" s="284"/>
    </row>
    <row r="40" s="1" customFormat="1" ht="15" customHeight="1">
      <c r="B40" s="287"/>
      <c r="C40" s="288"/>
      <c r="D40" s="286"/>
      <c r="E40" s="289" t="s">
        <v>103</v>
      </c>
      <c r="F40" s="286"/>
      <c r="G40" s="286" t="s">
        <v>463</v>
      </c>
      <c r="H40" s="286"/>
      <c r="I40" s="286"/>
      <c r="J40" s="286"/>
      <c r="K40" s="284"/>
    </row>
    <row r="41" s="1" customFormat="1" ht="15" customHeight="1">
      <c r="B41" s="287"/>
      <c r="C41" s="288"/>
      <c r="D41" s="286"/>
      <c r="E41" s="289" t="s">
        <v>104</v>
      </c>
      <c r="F41" s="286"/>
      <c r="G41" s="286" t="s">
        <v>464</v>
      </c>
      <c r="H41" s="286"/>
      <c r="I41" s="286"/>
      <c r="J41" s="286"/>
      <c r="K41" s="284"/>
    </row>
    <row r="42" s="1" customFormat="1" ht="15" customHeight="1">
      <c r="B42" s="287"/>
      <c r="C42" s="288"/>
      <c r="D42" s="286"/>
      <c r="E42" s="289" t="s">
        <v>465</v>
      </c>
      <c r="F42" s="286"/>
      <c r="G42" s="286" t="s">
        <v>466</v>
      </c>
      <c r="H42" s="286"/>
      <c r="I42" s="286"/>
      <c r="J42" s="286"/>
      <c r="K42" s="284"/>
    </row>
    <row r="43" s="1" customFormat="1" ht="15" customHeight="1">
      <c r="B43" s="287"/>
      <c r="C43" s="288"/>
      <c r="D43" s="286"/>
      <c r="E43" s="289"/>
      <c r="F43" s="286"/>
      <c r="G43" s="286" t="s">
        <v>467</v>
      </c>
      <c r="H43" s="286"/>
      <c r="I43" s="286"/>
      <c r="J43" s="286"/>
      <c r="K43" s="284"/>
    </row>
    <row r="44" s="1" customFormat="1" ht="15" customHeight="1">
      <c r="B44" s="287"/>
      <c r="C44" s="288"/>
      <c r="D44" s="286"/>
      <c r="E44" s="289" t="s">
        <v>468</v>
      </c>
      <c r="F44" s="286"/>
      <c r="G44" s="286" t="s">
        <v>469</v>
      </c>
      <c r="H44" s="286"/>
      <c r="I44" s="286"/>
      <c r="J44" s="286"/>
      <c r="K44" s="284"/>
    </row>
    <row r="45" s="1" customFormat="1" ht="15" customHeight="1">
      <c r="B45" s="287"/>
      <c r="C45" s="288"/>
      <c r="D45" s="286"/>
      <c r="E45" s="289" t="s">
        <v>106</v>
      </c>
      <c r="F45" s="286"/>
      <c r="G45" s="286" t="s">
        <v>470</v>
      </c>
      <c r="H45" s="286"/>
      <c r="I45" s="286"/>
      <c r="J45" s="286"/>
      <c r="K45" s="284"/>
    </row>
    <row r="46" s="1" customFormat="1" ht="12.75" customHeight="1">
      <c r="B46" s="287"/>
      <c r="C46" s="288"/>
      <c r="D46" s="286"/>
      <c r="E46" s="286"/>
      <c r="F46" s="286"/>
      <c r="G46" s="286"/>
      <c r="H46" s="286"/>
      <c r="I46" s="286"/>
      <c r="J46" s="286"/>
      <c r="K46" s="284"/>
    </row>
    <row r="47" s="1" customFormat="1" ht="15" customHeight="1">
      <c r="B47" s="287"/>
      <c r="C47" s="288"/>
      <c r="D47" s="286" t="s">
        <v>471</v>
      </c>
      <c r="E47" s="286"/>
      <c r="F47" s="286"/>
      <c r="G47" s="286"/>
      <c r="H47" s="286"/>
      <c r="I47" s="286"/>
      <c r="J47" s="286"/>
      <c r="K47" s="284"/>
    </row>
    <row r="48" s="1" customFormat="1" ht="15" customHeight="1">
      <c r="B48" s="287"/>
      <c r="C48" s="288"/>
      <c r="D48" s="288"/>
      <c r="E48" s="286" t="s">
        <v>472</v>
      </c>
      <c r="F48" s="286"/>
      <c r="G48" s="286"/>
      <c r="H48" s="286"/>
      <c r="I48" s="286"/>
      <c r="J48" s="286"/>
      <c r="K48" s="284"/>
    </row>
    <row r="49" s="1" customFormat="1" ht="15" customHeight="1">
      <c r="B49" s="287"/>
      <c r="C49" s="288"/>
      <c r="D49" s="288"/>
      <c r="E49" s="286" t="s">
        <v>473</v>
      </c>
      <c r="F49" s="286"/>
      <c r="G49" s="286"/>
      <c r="H49" s="286"/>
      <c r="I49" s="286"/>
      <c r="J49" s="286"/>
      <c r="K49" s="284"/>
    </row>
    <row r="50" s="1" customFormat="1" ht="15" customHeight="1">
      <c r="B50" s="287"/>
      <c r="C50" s="288"/>
      <c r="D50" s="288"/>
      <c r="E50" s="286" t="s">
        <v>474</v>
      </c>
      <c r="F50" s="286"/>
      <c r="G50" s="286"/>
      <c r="H50" s="286"/>
      <c r="I50" s="286"/>
      <c r="J50" s="286"/>
      <c r="K50" s="284"/>
    </row>
    <row r="51" s="1" customFormat="1" ht="15" customHeight="1">
      <c r="B51" s="287"/>
      <c r="C51" s="288"/>
      <c r="D51" s="286" t="s">
        <v>475</v>
      </c>
      <c r="E51" s="286"/>
      <c r="F51" s="286"/>
      <c r="G51" s="286"/>
      <c r="H51" s="286"/>
      <c r="I51" s="286"/>
      <c r="J51" s="286"/>
      <c r="K51" s="284"/>
    </row>
    <row r="52" s="1" customFormat="1" ht="25.5" customHeight="1">
      <c r="B52" s="282"/>
      <c r="C52" s="283" t="s">
        <v>476</v>
      </c>
      <c r="D52" s="283"/>
      <c r="E52" s="283"/>
      <c r="F52" s="283"/>
      <c r="G52" s="283"/>
      <c r="H52" s="283"/>
      <c r="I52" s="283"/>
      <c r="J52" s="283"/>
      <c r="K52" s="284"/>
    </row>
    <row r="53" s="1" customFormat="1" ht="5.25" customHeight="1">
      <c r="B53" s="282"/>
      <c r="C53" s="285"/>
      <c r="D53" s="285"/>
      <c r="E53" s="285"/>
      <c r="F53" s="285"/>
      <c r="G53" s="285"/>
      <c r="H53" s="285"/>
      <c r="I53" s="285"/>
      <c r="J53" s="285"/>
      <c r="K53" s="284"/>
    </row>
    <row r="54" s="1" customFormat="1" ht="15" customHeight="1">
      <c r="B54" s="282"/>
      <c r="C54" s="286" t="s">
        <v>477</v>
      </c>
      <c r="D54" s="286"/>
      <c r="E54" s="286"/>
      <c r="F54" s="286"/>
      <c r="G54" s="286"/>
      <c r="H54" s="286"/>
      <c r="I54" s="286"/>
      <c r="J54" s="286"/>
      <c r="K54" s="284"/>
    </row>
    <row r="55" s="1" customFormat="1" ht="15" customHeight="1">
      <c r="B55" s="282"/>
      <c r="C55" s="286" t="s">
        <v>478</v>
      </c>
      <c r="D55" s="286"/>
      <c r="E55" s="286"/>
      <c r="F55" s="286"/>
      <c r="G55" s="286"/>
      <c r="H55" s="286"/>
      <c r="I55" s="286"/>
      <c r="J55" s="286"/>
      <c r="K55" s="284"/>
    </row>
    <row r="56" s="1" customFormat="1" ht="12.75" customHeight="1">
      <c r="B56" s="282"/>
      <c r="C56" s="286"/>
      <c r="D56" s="286"/>
      <c r="E56" s="286"/>
      <c r="F56" s="286"/>
      <c r="G56" s="286"/>
      <c r="H56" s="286"/>
      <c r="I56" s="286"/>
      <c r="J56" s="286"/>
      <c r="K56" s="284"/>
    </row>
    <row r="57" s="1" customFormat="1" ht="15" customHeight="1">
      <c r="B57" s="282"/>
      <c r="C57" s="286" t="s">
        <v>479</v>
      </c>
      <c r="D57" s="286"/>
      <c r="E57" s="286"/>
      <c r="F57" s="286"/>
      <c r="G57" s="286"/>
      <c r="H57" s="286"/>
      <c r="I57" s="286"/>
      <c r="J57" s="286"/>
      <c r="K57" s="284"/>
    </row>
    <row r="58" s="1" customFormat="1" ht="15" customHeight="1">
      <c r="B58" s="282"/>
      <c r="C58" s="288"/>
      <c r="D58" s="286" t="s">
        <v>480</v>
      </c>
      <c r="E58" s="286"/>
      <c r="F58" s="286"/>
      <c r="G58" s="286"/>
      <c r="H58" s="286"/>
      <c r="I58" s="286"/>
      <c r="J58" s="286"/>
      <c r="K58" s="284"/>
    </row>
    <row r="59" s="1" customFormat="1" ht="15" customHeight="1">
      <c r="B59" s="282"/>
      <c r="C59" s="288"/>
      <c r="D59" s="286" t="s">
        <v>481</v>
      </c>
      <c r="E59" s="286"/>
      <c r="F59" s="286"/>
      <c r="G59" s="286"/>
      <c r="H59" s="286"/>
      <c r="I59" s="286"/>
      <c r="J59" s="286"/>
      <c r="K59" s="284"/>
    </row>
    <row r="60" s="1" customFormat="1" ht="15" customHeight="1">
      <c r="B60" s="282"/>
      <c r="C60" s="288"/>
      <c r="D60" s="286" t="s">
        <v>482</v>
      </c>
      <c r="E60" s="286"/>
      <c r="F60" s="286"/>
      <c r="G60" s="286"/>
      <c r="H60" s="286"/>
      <c r="I60" s="286"/>
      <c r="J60" s="286"/>
      <c r="K60" s="284"/>
    </row>
    <row r="61" s="1" customFormat="1" ht="15" customHeight="1">
      <c r="B61" s="282"/>
      <c r="C61" s="288"/>
      <c r="D61" s="286" t="s">
        <v>483</v>
      </c>
      <c r="E61" s="286"/>
      <c r="F61" s="286"/>
      <c r="G61" s="286"/>
      <c r="H61" s="286"/>
      <c r="I61" s="286"/>
      <c r="J61" s="286"/>
      <c r="K61" s="284"/>
    </row>
    <row r="62" s="1" customFormat="1" ht="15" customHeight="1">
      <c r="B62" s="282"/>
      <c r="C62" s="288"/>
      <c r="D62" s="291" t="s">
        <v>484</v>
      </c>
      <c r="E62" s="291"/>
      <c r="F62" s="291"/>
      <c r="G62" s="291"/>
      <c r="H62" s="291"/>
      <c r="I62" s="291"/>
      <c r="J62" s="291"/>
      <c r="K62" s="284"/>
    </row>
    <row r="63" s="1" customFormat="1" ht="15" customHeight="1">
      <c r="B63" s="282"/>
      <c r="C63" s="288"/>
      <c r="D63" s="286" t="s">
        <v>485</v>
      </c>
      <c r="E63" s="286"/>
      <c r="F63" s="286"/>
      <c r="G63" s="286"/>
      <c r="H63" s="286"/>
      <c r="I63" s="286"/>
      <c r="J63" s="286"/>
      <c r="K63" s="284"/>
    </row>
    <row r="64" s="1" customFormat="1" ht="12.75" customHeight="1">
      <c r="B64" s="282"/>
      <c r="C64" s="288"/>
      <c r="D64" s="288"/>
      <c r="E64" s="292"/>
      <c r="F64" s="288"/>
      <c r="G64" s="288"/>
      <c r="H64" s="288"/>
      <c r="I64" s="288"/>
      <c r="J64" s="288"/>
      <c r="K64" s="284"/>
    </row>
    <row r="65" s="1" customFormat="1" ht="15" customHeight="1">
      <c r="B65" s="282"/>
      <c r="C65" s="288"/>
      <c r="D65" s="286" t="s">
        <v>486</v>
      </c>
      <c r="E65" s="286"/>
      <c r="F65" s="286"/>
      <c r="G65" s="286"/>
      <c r="H65" s="286"/>
      <c r="I65" s="286"/>
      <c r="J65" s="286"/>
      <c r="K65" s="284"/>
    </row>
    <row r="66" s="1" customFormat="1" ht="15" customHeight="1">
      <c r="B66" s="282"/>
      <c r="C66" s="288"/>
      <c r="D66" s="291" t="s">
        <v>487</v>
      </c>
      <c r="E66" s="291"/>
      <c r="F66" s="291"/>
      <c r="G66" s="291"/>
      <c r="H66" s="291"/>
      <c r="I66" s="291"/>
      <c r="J66" s="291"/>
      <c r="K66" s="284"/>
    </row>
    <row r="67" s="1" customFormat="1" ht="15" customHeight="1">
      <c r="B67" s="282"/>
      <c r="C67" s="288"/>
      <c r="D67" s="286" t="s">
        <v>488</v>
      </c>
      <c r="E67" s="286"/>
      <c r="F67" s="286"/>
      <c r="G67" s="286"/>
      <c r="H67" s="286"/>
      <c r="I67" s="286"/>
      <c r="J67" s="286"/>
      <c r="K67" s="284"/>
    </row>
    <row r="68" s="1" customFormat="1" ht="15" customHeight="1">
      <c r="B68" s="282"/>
      <c r="C68" s="288"/>
      <c r="D68" s="286" t="s">
        <v>489</v>
      </c>
      <c r="E68" s="286"/>
      <c r="F68" s="286"/>
      <c r="G68" s="286"/>
      <c r="H68" s="286"/>
      <c r="I68" s="286"/>
      <c r="J68" s="286"/>
      <c r="K68" s="284"/>
    </row>
    <row r="69" s="1" customFormat="1" ht="15" customHeight="1">
      <c r="B69" s="282"/>
      <c r="C69" s="288"/>
      <c r="D69" s="286" t="s">
        <v>490</v>
      </c>
      <c r="E69" s="286"/>
      <c r="F69" s="286"/>
      <c r="G69" s="286"/>
      <c r="H69" s="286"/>
      <c r="I69" s="286"/>
      <c r="J69" s="286"/>
      <c r="K69" s="284"/>
    </row>
    <row r="70" s="1" customFormat="1" ht="15" customHeight="1">
      <c r="B70" s="282"/>
      <c r="C70" s="288"/>
      <c r="D70" s="286" t="s">
        <v>491</v>
      </c>
      <c r="E70" s="286"/>
      <c r="F70" s="286"/>
      <c r="G70" s="286"/>
      <c r="H70" s="286"/>
      <c r="I70" s="286"/>
      <c r="J70" s="286"/>
      <c r="K70" s="284"/>
    </row>
    <row r="71" s="1" customFormat="1" ht="12.75" customHeight="1">
      <c r="B71" s="293"/>
      <c r="C71" s="294"/>
      <c r="D71" s="294"/>
      <c r="E71" s="294"/>
      <c r="F71" s="294"/>
      <c r="G71" s="294"/>
      <c r="H71" s="294"/>
      <c r="I71" s="294"/>
      <c r="J71" s="294"/>
      <c r="K71" s="295"/>
    </row>
    <row r="72" s="1" customFormat="1" ht="18.75" customHeight="1">
      <c r="B72" s="296"/>
      <c r="C72" s="296"/>
      <c r="D72" s="296"/>
      <c r="E72" s="296"/>
      <c r="F72" s="296"/>
      <c r="G72" s="296"/>
      <c r="H72" s="296"/>
      <c r="I72" s="296"/>
      <c r="J72" s="296"/>
      <c r="K72" s="297"/>
    </row>
    <row r="73" s="1" customFormat="1" ht="18.75" customHeight="1">
      <c r="B73" s="297"/>
      <c r="C73" s="297"/>
      <c r="D73" s="297"/>
      <c r="E73" s="297"/>
      <c r="F73" s="297"/>
      <c r="G73" s="297"/>
      <c r="H73" s="297"/>
      <c r="I73" s="297"/>
      <c r="J73" s="297"/>
      <c r="K73" s="297"/>
    </row>
    <row r="74" s="1" customFormat="1" ht="7.5" customHeight="1">
      <c r="B74" s="298"/>
      <c r="C74" s="299"/>
      <c r="D74" s="299"/>
      <c r="E74" s="299"/>
      <c r="F74" s="299"/>
      <c r="G74" s="299"/>
      <c r="H74" s="299"/>
      <c r="I74" s="299"/>
      <c r="J74" s="299"/>
      <c r="K74" s="300"/>
    </row>
    <row r="75" s="1" customFormat="1" ht="45" customHeight="1">
      <c r="B75" s="301"/>
      <c r="C75" s="302" t="s">
        <v>492</v>
      </c>
      <c r="D75" s="302"/>
      <c r="E75" s="302"/>
      <c r="F75" s="302"/>
      <c r="G75" s="302"/>
      <c r="H75" s="302"/>
      <c r="I75" s="302"/>
      <c r="J75" s="302"/>
      <c r="K75" s="303"/>
    </row>
    <row r="76" s="1" customFormat="1" ht="17.25" customHeight="1">
      <c r="B76" s="301"/>
      <c r="C76" s="304" t="s">
        <v>493</v>
      </c>
      <c r="D76" s="304"/>
      <c r="E76" s="304"/>
      <c r="F76" s="304" t="s">
        <v>494</v>
      </c>
      <c r="G76" s="305"/>
      <c r="H76" s="304" t="s">
        <v>58</v>
      </c>
      <c r="I76" s="304" t="s">
        <v>61</v>
      </c>
      <c r="J76" s="304" t="s">
        <v>495</v>
      </c>
      <c r="K76" s="303"/>
    </row>
    <row r="77" s="1" customFormat="1" ht="17.25" customHeight="1">
      <c r="B77" s="301"/>
      <c r="C77" s="306" t="s">
        <v>496</v>
      </c>
      <c r="D77" s="306"/>
      <c r="E77" s="306"/>
      <c r="F77" s="307" t="s">
        <v>497</v>
      </c>
      <c r="G77" s="308"/>
      <c r="H77" s="306"/>
      <c r="I77" s="306"/>
      <c r="J77" s="306" t="s">
        <v>498</v>
      </c>
      <c r="K77" s="303"/>
    </row>
    <row r="78" s="1" customFormat="1" ht="5.25" customHeight="1">
      <c r="B78" s="301"/>
      <c r="C78" s="309"/>
      <c r="D78" s="309"/>
      <c r="E78" s="309"/>
      <c r="F78" s="309"/>
      <c r="G78" s="310"/>
      <c r="H78" s="309"/>
      <c r="I78" s="309"/>
      <c r="J78" s="309"/>
      <c r="K78" s="303"/>
    </row>
    <row r="79" s="1" customFormat="1" ht="15" customHeight="1">
      <c r="B79" s="301"/>
      <c r="C79" s="289" t="s">
        <v>57</v>
      </c>
      <c r="D79" s="311"/>
      <c r="E79" s="311"/>
      <c r="F79" s="312" t="s">
        <v>499</v>
      </c>
      <c r="G79" s="313"/>
      <c r="H79" s="289" t="s">
        <v>500</v>
      </c>
      <c r="I79" s="289" t="s">
        <v>501</v>
      </c>
      <c r="J79" s="289">
        <v>20</v>
      </c>
      <c r="K79" s="303"/>
    </row>
    <row r="80" s="1" customFormat="1" ht="15" customHeight="1">
      <c r="B80" s="301"/>
      <c r="C80" s="289" t="s">
        <v>502</v>
      </c>
      <c r="D80" s="289"/>
      <c r="E80" s="289"/>
      <c r="F80" s="312" t="s">
        <v>499</v>
      </c>
      <c r="G80" s="313"/>
      <c r="H80" s="289" t="s">
        <v>503</v>
      </c>
      <c r="I80" s="289" t="s">
        <v>501</v>
      </c>
      <c r="J80" s="289">
        <v>120</v>
      </c>
      <c r="K80" s="303"/>
    </row>
    <row r="81" s="1" customFormat="1" ht="15" customHeight="1">
      <c r="B81" s="314"/>
      <c r="C81" s="289" t="s">
        <v>504</v>
      </c>
      <c r="D81" s="289"/>
      <c r="E81" s="289"/>
      <c r="F81" s="312" t="s">
        <v>505</v>
      </c>
      <c r="G81" s="313"/>
      <c r="H81" s="289" t="s">
        <v>506</v>
      </c>
      <c r="I81" s="289" t="s">
        <v>501</v>
      </c>
      <c r="J81" s="289">
        <v>50</v>
      </c>
      <c r="K81" s="303"/>
    </row>
    <row r="82" s="1" customFormat="1" ht="15" customHeight="1">
      <c r="B82" s="314"/>
      <c r="C82" s="289" t="s">
        <v>507</v>
      </c>
      <c r="D82" s="289"/>
      <c r="E82" s="289"/>
      <c r="F82" s="312" t="s">
        <v>499</v>
      </c>
      <c r="G82" s="313"/>
      <c r="H82" s="289" t="s">
        <v>508</v>
      </c>
      <c r="I82" s="289" t="s">
        <v>509</v>
      </c>
      <c r="J82" s="289"/>
      <c r="K82" s="303"/>
    </row>
    <row r="83" s="1" customFormat="1" ht="15" customHeight="1">
      <c r="B83" s="314"/>
      <c r="C83" s="315" t="s">
        <v>510</v>
      </c>
      <c r="D83" s="315"/>
      <c r="E83" s="315"/>
      <c r="F83" s="316" t="s">
        <v>505</v>
      </c>
      <c r="G83" s="315"/>
      <c r="H83" s="315" t="s">
        <v>511</v>
      </c>
      <c r="I83" s="315" t="s">
        <v>501</v>
      </c>
      <c r="J83" s="315">
        <v>15</v>
      </c>
      <c r="K83" s="303"/>
    </row>
    <row r="84" s="1" customFormat="1" ht="15" customHeight="1">
      <c r="B84" s="314"/>
      <c r="C84" s="315" t="s">
        <v>512</v>
      </c>
      <c r="D84" s="315"/>
      <c r="E84" s="315"/>
      <c r="F84" s="316" t="s">
        <v>505</v>
      </c>
      <c r="G84" s="315"/>
      <c r="H84" s="315" t="s">
        <v>513</v>
      </c>
      <c r="I84" s="315" t="s">
        <v>501</v>
      </c>
      <c r="J84" s="315">
        <v>15</v>
      </c>
      <c r="K84" s="303"/>
    </row>
    <row r="85" s="1" customFormat="1" ht="15" customHeight="1">
      <c r="B85" s="314"/>
      <c r="C85" s="315" t="s">
        <v>514</v>
      </c>
      <c r="D85" s="315"/>
      <c r="E85" s="315"/>
      <c r="F85" s="316" t="s">
        <v>505</v>
      </c>
      <c r="G85" s="315"/>
      <c r="H85" s="315" t="s">
        <v>515</v>
      </c>
      <c r="I85" s="315" t="s">
        <v>501</v>
      </c>
      <c r="J85" s="315">
        <v>20</v>
      </c>
      <c r="K85" s="303"/>
    </row>
    <row r="86" s="1" customFormat="1" ht="15" customHeight="1">
      <c r="B86" s="314"/>
      <c r="C86" s="315" t="s">
        <v>516</v>
      </c>
      <c r="D86" s="315"/>
      <c r="E86" s="315"/>
      <c r="F86" s="316" t="s">
        <v>505</v>
      </c>
      <c r="G86" s="315"/>
      <c r="H86" s="315" t="s">
        <v>517</v>
      </c>
      <c r="I86" s="315" t="s">
        <v>501</v>
      </c>
      <c r="J86" s="315">
        <v>20</v>
      </c>
      <c r="K86" s="303"/>
    </row>
    <row r="87" s="1" customFormat="1" ht="15" customHeight="1">
      <c r="B87" s="314"/>
      <c r="C87" s="289" t="s">
        <v>518</v>
      </c>
      <c r="D87" s="289"/>
      <c r="E87" s="289"/>
      <c r="F87" s="312" t="s">
        <v>505</v>
      </c>
      <c r="G87" s="313"/>
      <c r="H87" s="289" t="s">
        <v>519</v>
      </c>
      <c r="I87" s="289" t="s">
        <v>501</v>
      </c>
      <c r="J87" s="289">
        <v>50</v>
      </c>
      <c r="K87" s="303"/>
    </row>
    <row r="88" s="1" customFormat="1" ht="15" customHeight="1">
      <c r="B88" s="314"/>
      <c r="C88" s="289" t="s">
        <v>520</v>
      </c>
      <c r="D88" s="289"/>
      <c r="E88" s="289"/>
      <c r="F88" s="312" t="s">
        <v>505</v>
      </c>
      <c r="G88" s="313"/>
      <c r="H88" s="289" t="s">
        <v>521</v>
      </c>
      <c r="I88" s="289" t="s">
        <v>501</v>
      </c>
      <c r="J88" s="289">
        <v>20</v>
      </c>
      <c r="K88" s="303"/>
    </row>
    <row r="89" s="1" customFormat="1" ht="15" customHeight="1">
      <c r="B89" s="314"/>
      <c r="C89" s="289" t="s">
        <v>522</v>
      </c>
      <c r="D89" s="289"/>
      <c r="E89" s="289"/>
      <c r="F89" s="312" t="s">
        <v>505</v>
      </c>
      <c r="G89" s="313"/>
      <c r="H89" s="289" t="s">
        <v>523</v>
      </c>
      <c r="I89" s="289" t="s">
        <v>501</v>
      </c>
      <c r="J89" s="289">
        <v>20</v>
      </c>
      <c r="K89" s="303"/>
    </row>
    <row r="90" s="1" customFormat="1" ht="15" customHeight="1">
      <c r="B90" s="314"/>
      <c r="C90" s="289" t="s">
        <v>524</v>
      </c>
      <c r="D90" s="289"/>
      <c r="E90" s="289"/>
      <c r="F90" s="312" t="s">
        <v>505</v>
      </c>
      <c r="G90" s="313"/>
      <c r="H90" s="289" t="s">
        <v>525</v>
      </c>
      <c r="I90" s="289" t="s">
        <v>501</v>
      </c>
      <c r="J90" s="289">
        <v>50</v>
      </c>
      <c r="K90" s="303"/>
    </row>
    <row r="91" s="1" customFormat="1" ht="15" customHeight="1">
      <c r="B91" s="314"/>
      <c r="C91" s="289" t="s">
        <v>526</v>
      </c>
      <c r="D91" s="289"/>
      <c r="E91" s="289"/>
      <c r="F91" s="312" t="s">
        <v>505</v>
      </c>
      <c r="G91" s="313"/>
      <c r="H91" s="289" t="s">
        <v>526</v>
      </c>
      <c r="I91" s="289" t="s">
        <v>501</v>
      </c>
      <c r="J91" s="289">
        <v>50</v>
      </c>
      <c r="K91" s="303"/>
    </row>
    <row r="92" s="1" customFormat="1" ht="15" customHeight="1">
      <c r="B92" s="314"/>
      <c r="C92" s="289" t="s">
        <v>527</v>
      </c>
      <c r="D92" s="289"/>
      <c r="E92" s="289"/>
      <c r="F92" s="312" t="s">
        <v>505</v>
      </c>
      <c r="G92" s="313"/>
      <c r="H92" s="289" t="s">
        <v>528</v>
      </c>
      <c r="I92" s="289" t="s">
        <v>501</v>
      </c>
      <c r="J92" s="289">
        <v>255</v>
      </c>
      <c r="K92" s="303"/>
    </row>
    <row r="93" s="1" customFormat="1" ht="15" customHeight="1">
      <c r="B93" s="314"/>
      <c r="C93" s="289" t="s">
        <v>529</v>
      </c>
      <c r="D93" s="289"/>
      <c r="E93" s="289"/>
      <c r="F93" s="312" t="s">
        <v>499</v>
      </c>
      <c r="G93" s="313"/>
      <c r="H93" s="289" t="s">
        <v>530</v>
      </c>
      <c r="I93" s="289" t="s">
        <v>531</v>
      </c>
      <c r="J93" s="289"/>
      <c r="K93" s="303"/>
    </row>
    <row r="94" s="1" customFormat="1" ht="15" customHeight="1">
      <c r="B94" s="314"/>
      <c r="C94" s="289" t="s">
        <v>532</v>
      </c>
      <c r="D94" s="289"/>
      <c r="E94" s="289"/>
      <c r="F94" s="312" t="s">
        <v>499</v>
      </c>
      <c r="G94" s="313"/>
      <c r="H94" s="289" t="s">
        <v>533</v>
      </c>
      <c r="I94" s="289" t="s">
        <v>534</v>
      </c>
      <c r="J94" s="289"/>
      <c r="K94" s="303"/>
    </row>
    <row r="95" s="1" customFormat="1" ht="15" customHeight="1">
      <c r="B95" s="314"/>
      <c r="C95" s="289" t="s">
        <v>535</v>
      </c>
      <c r="D95" s="289"/>
      <c r="E95" s="289"/>
      <c r="F95" s="312" t="s">
        <v>499</v>
      </c>
      <c r="G95" s="313"/>
      <c r="H95" s="289" t="s">
        <v>535</v>
      </c>
      <c r="I95" s="289" t="s">
        <v>534</v>
      </c>
      <c r="J95" s="289"/>
      <c r="K95" s="303"/>
    </row>
    <row r="96" s="1" customFormat="1" ht="15" customHeight="1">
      <c r="B96" s="314"/>
      <c r="C96" s="289" t="s">
        <v>42</v>
      </c>
      <c r="D96" s="289"/>
      <c r="E96" s="289"/>
      <c r="F96" s="312" t="s">
        <v>499</v>
      </c>
      <c r="G96" s="313"/>
      <c r="H96" s="289" t="s">
        <v>536</v>
      </c>
      <c r="I96" s="289" t="s">
        <v>534</v>
      </c>
      <c r="J96" s="289"/>
      <c r="K96" s="303"/>
    </row>
    <row r="97" s="1" customFormat="1" ht="15" customHeight="1">
      <c r="B97" s="314"/>
      <c r="C97" s="289" t="s">
        <v>52</v>
      </c>
      <c r="D97" s="289"/>
      <c r="E97" s="289"/>
      <c r="F97" s="312" t="s">
        <v>499</v>
      </c>
      <c r="G97" s="313"/>
      <c r="H97" s="289" t="s">
        <v>537</v>
      </c>
      <c r="I97" s="289" t="s">
        <v>534</v>
      </c>
      <c r="J97" s="289"/>
      <c r="K97" s="303"/>
    </row>
    <row r="98" s="1" customFormat="1" ht="15" customHeight="1">
      <c r="B98" s="317"/>
      <c r="C98" s="318"/>
      <c r="D98" s="318"/>
      <c r="E98" s="318"/>
      <c r="F98" s="318"/>
      <c r="G98" s="318"/>
      <c r="H98" s="318"/>
      <c r="I98" s="318"/>
      <c r="J98" s="318"/>
      <c r="K98" s="319"/>
    </row>
    <row r="99" s="1" customFormat="1" ht="18.75" customHeight="1">
      <c r="B99" s="320"/>
      <c r="C99" s="321"/>
      <c r="D99" s="321"/>
      <c r="E99" s="321"/>
      <c r="F99" s="321"/>
      <c r="G99" s="321"/>
      <c r="H99" s="321"/>
      <c r="I99" s="321"/>
      <c r="J99" s="321"/>
      <c r="K99" s="320"/>
    </row>
    <row r="100" s="1" customFormat="1" ht="18.75" customHeight="1">
      <c r="B100" s="297"/>
      <c r="C100" s="297"/>
      <c r="D100" s="297"/>
      <c r="E100" s="297"/>
      <c r="F100" s="297"/>
      <c r="G100" s="297"/>
      <c r="H100" s="297"/>
      <c r="I100" s="297"/>
      <c r="J100" s="297"/>
      <c r="K100" s="297"/>
    </row>
    <row r="101" s="1" customFormat="1" ht="7.5" customHeight="1">
      <c r="B101" s="298"/>
      <c r="C101" s="299"/>
      <c r="D101" s="299"/>
      <c r="E101" s="299"/>
      <c r="F101" s="299"/>
      <c r="G101" s="299"/>
      <c r="H101" s="299"/>
      <c r="I101" s="299"/>
      <c r="J101" s="299"/>
      <c r="K101" s="300"/>
    </row>
    <row r="102" s="1" customFormat="1" ht="45" customHeight="1">
      <c r="B102" s="301"/>
      <c r="C102" s="302" t="s">
        <v>538</v>
      </c>
      <c r="D102" s="302"/>
      <c r="E102" s="302"/>
      <c r="F102" s="302"/>
      <c r="G102" s="302"/>
      <c r="H102" s="302"/>
      <c r="I102" s="302"/>
      <c r="J102" s="302"/>
      <c r="K102" s="303"/>
    </row>
    <row r="103" s="1" customFormat="1" ht="17.25" customHeight="1">
      <c r="B103" s="301"/>
      <c r="C103" s="304" t="s">
        <v>493</v>
      </c>
      <c r="D103" s="304"/>
      <c r="E103" s="304"/>
      <c r="F103" s="304" t="s">
        <v>494</v>
      </c>
      <c r="G103" s="305"/>
      <c r="H103" s="304" t="s">
        <v>58</v>
      </c>
      <c r="I103" s="304" t="s">
        <v>61</v>
      </c>
      <c r="J103" s="304" t="s">
        <v>495</v>
      </c>
      <c r="K103" s="303"/>
    </row>
    <row r="104" s="1" customFormat="1" ht="17.25" customHeight="1">
      <c r="B104" s="301"/>
      <c r="C104" s="306" t="s">
        <v>496</v>
      </c>
      <c r="D104" s="306"/>
      <c r="E104" s="306"/>
      <c r="F104" s="307" t="s">
        <v>497</v>
      </c>
      <c r="G104" s="308"/>
      <c r="H104" s="306"/>
      <c r="I104" s="306"/>
      <c r="J104" s="306" t="s">
        <v>498</v>
      </c>
      <c r="K104" s="303"/>
    </row>
    <row r="105" s="1" customFormat="1" ht="5.25" customHeight="1">
      <c r="B105" s="301"/>
      <c r="C105" s="304"/>
      <c r="D105" s="304"/>
      <c r="E105" s="304"/>
      <c r="F105" s="304"/>
      <c r="G105" s="322"/>
      <c r="H105" s="304"/>
      <c r="I105" s="304"/>
      <c r="J105" s="304"/>
      <c r="K105" s="303"/>
    </row>
    <row r="106" s="1" customFormat="1" ht="15" customHeight="1">
      <c r="B106" s="301"/>
      <c r="C106" s="289" t="s">
        <v>57</v>
      </c>
      <c r="D106" s="311"/>
      <c r="E106" s="311"/>
      <c r="F106" s="312" t="s">
        <v>499</v>
      </c>
      <c r="G106" s="289"/>
      <c r="H106" s="289" t="s">
        <v>539</v>
      </c>
      <c r="I106" s="289" t="s">
        <v>501</v>
      </c>
      <c r="J106" s="289">
        <v>20</v>
      </c>
      <c r="K106" s="303"/>
    </row>
    <row r="107" s="1" customFormat="1" ht="15" customHeight="1">
      <c r="B107" s="301"/>
      <c r="C107" s="289" t="s">
        <v>502</v>
      </c>
      <c r="D107" s="289"/>
      <c r="E107" s="289"/>
      <c r="F107" s="312" t="s">
        <v>499</v>
      </c>
      <c r="G107" s="289"/>
      <c r="H107" s="289" t="s">
        <v>539</v>
      </c>
      <c r="I107" s="289" t="s">
        <v>501</v>
      </c>
      <c r="J107" s="289">
        <v>120</v>
      </c>
      <c r="K107" s="303"/>
    </row>
    <row r="108" s="1" customFormat="1" ht="15" customHeight="1">
      <c r="B108" s="314"/>
      <c r="C108" s="289" t="s">
        <v>504</v>
      </c>
      <c r="D108" s="289"/>
      <c r="E108" s="289"/>
      <c r="F108" s="312" t="s">
        <v>505</v>
      </c>
      <c r="G108" s="289"/>
      <c r="H108" s="289" t="s">
        <v>539</v>
      </c>
      <c r="I108" s="289" t="s">
        <v>501</v>
      </c>
      <c r="J108" s="289">
        <v>50</v>
      </c>
      <c r="K108" s="303"/>
    </row>
    <row r="109" s="1" customFormat="1" ht="15" customHeight="1">
      <c r="B109" s="314"/>
      <c r="C109" s="289" t="s">
        <v>507</v>
      </c>
      <c r="D109" s="289"/>
      <c r="E109" s="289"/>
      <c r="F109" s="312" t="s">
        <v>499</v>
      </c>
      <c r="G109" s="289"/>
      <c r="H109" s="289" t="s">
        <v>539</v>
      </c>
      <c r="I109" s="289" t="s">
        <v>509</v>
      </c>
      <c r="J109" s="289"/>
      <c r="K109" s="303"/>
    </row>
    <row r="110" s="1" customFormat="1" ht="15" customHeight="1">
      <c r="B110" s="314"/>
      <c r="C110" s="289" t="s">
        <v>518</v>
      </c>
      <c r="D110" s="289"/>
      <c r="E110" s="289"/>
      <c r="F110" s="312" t="s">
        <v>505</v>
      </c>
      <c r="G110" s="289"/>
      <c r="H110" s="289" t="s">
        <v>539</v>
      </c>
      <c r="I110" s="289" t="s">
        <v>501</v>
      </c>
      <c r="J110" s="289">
        <v>50</v>
      </c>
      <c r="K110" s="303"/>
    </row>
    <row r="111" s="1" customFormat="1" ht="15" customHeight="1">
      <c r="B111" s="314"/>
      <c r="C111" s="289" t="s">
        <v>526</v>
      </c>
      <c r="D111" s="289"/>
      <c r="E111" s="289"/>
      <c r="F111" s="312" t="s">
        <v>505</v>
      </c>
      <c r="G111" s="289"/>
      <c r="H111" s="289" t="s">
        <v>539</v>
      </c>
      <c r="I111" s="289" t="s">
        <v>501</v>
      </c>
      <c r="J111" s="289">
        <v>50</v>
      </c>
      <c r="K111" s="303"/>
    </row>
    <row r="112" s="1" customFormat="1" ht="15" customHeight="1">
      <c r="B112" s="314"/>
      <c r="C112" s="289" t="s">
        <v>524</v>
      </c>
      <c r="D112" s="289"/>
      <c r="E112" s="289"/>
      <c r="F112" s="312" t="s">
        <v>505</v>
      </c>
      <c r="G112" s="289"/>
      <c r="H112" s="289" t="s">
        <v>539</v>
      </c>
      <c r="I112" s="289" t="s">
        <v>501</v>
      </c>
      <c r="J112" s="289">
        <v>50</v>
      </c>
      <c r="K112" s="303"/>
    </row>
    <row r="113" s="1" customFormat="1" ht="15" customHeight="1">
      <c r="B113" s="314"/>
      <c r="C113" s="289" t="s">
        <v>57</v>
      </c>
      <c r="D113" s="289"/>
      <c r="E113" s="289"/>
      <c r="F113" s="312" t="s">
        <v>499</v>
      </c>
      <c r="G113" s="289"/>
      <c r="H113" s="289" t="s">
        <v>540</v>
      </c>
      <c r="I113" s="289" t="s">
        <v>501</v>
      </c>
      <c r="J113" s="289">
        <v>20</v>
      </c>
      <c r="K113" s="303"/>
    </row>
    <row r="114" s="1" customFormat="1" ht="15" customHeight="1">
      <c r="B114" s="314"/>
      <c r="C114" s="289" t="s">
        <v>541</v>
      </c>
      <c r="D114" s="289"/>
      <c r="E114" s="289"/>
      <c r="F114" s="312" t="s">
        <v>499</v>
      </c>
      <c r="G114" s="289"/>
      <c r="H114" s="289" t="s">
        <v>542</v>
      </c>
      <c r="I114" s="289" t="s">
        <v>501</v>
      </c>
      <c r="J114" s="289">
        <v>120</v>
      </c>
      <c r="K114" s="303"/>
    </row>
    <row r="115" s="1" customFormat="1" ht="15" customHeight="1">
      <c r="B115" s="314"/>
      <c r="C115" s="289" t="s">
        <v>42</v>
      </c>
      <c r="D115" s="289"/>
      <c r="E115" s="289"/>
      <c r="F115" s="312" t="s">
        <v>499</v>
      </c>
      <c r="G115" s="289"/>
      <c r="H115" s="289" t="s">
        <v>543</v>
      </c>
      <c r="I115" s="289" t="s">
        <v>534</v>
      </c>
      <c r="J115" s="289"/>
      <c r="K115" s="303"/>
    </row>
    <row r="116" s="1" customFormat="1" ht="15" customHeight="1">
      <c r="B116" s="314"/>
      <c r="C116" s="289" t="s">
        <v>52</v>
      </c>
      <c r="D116" s="289"/>
      <c r="E116" s="289"/>
      <c r="F116" s="312" t="s">
        <v>499</v>
      </c>
      <c r="G116" s="289"/>
      <c r="H116" s="289" t="s">
        <v>544</v>
      </c>
      <c r="I116" s="289" t="s">
        <v>534</v>
      </c>
      <c r="J116" s="289"/>
      <c r="K116" s="303"/>
    </row>
    <row r="117" s="1" customFormat="1" ht="15" customHeight="1">
      <c r="B117" s="314"/>
      <c r="C117" s="289" t="s">
        <v>61</v>
      </c>
      <c r="D117" s="289"/>
      <c r="E117" s="289"/>
      <c r="F117" s="312" t="s">
        <v>499</v>
      </c>
      <c r="G117" s="289"/>
      <c r="H117" s="289" t="s">
        <v>545</v>
      </c>
      <c r="I117" s="289" t="s">
        <v>546</v>
      </c>
      <c r="J117" s="289"/>
      <c r="K117" s="303"/>
    </row>
    <row r="118" s="1" customFormat="1" ht="15" customHeight="1">
      <c r="B118" s="317"/>
      <c r="C118" s="323"/>
      <c r="D118" s="323"/>
      <c r="E118" s="323"/>
      <c r="F118" s="323"/>
      <c r="G118" s="323"/>
      <c r="H118" s="323"/>
      <c r="I118" s="323"/>
      <c r="J118" s="323"/>
      <c r="K118" s="319"/>
    </row>
    <row r="119" s="1" customFormat="1" ht="18.75" customHeight="1">
      <c r="B119" s="324"/>
      <c r="C119" s="325"/>
      <c r="D119" s="325"/>
      <c r="E119" s="325"/>
      <c r="F119" s="326"/>
      <c r="G119" s="325"/>
      <c r="H119" s="325"/>
      <c r="I119" s="325"/>
      <c r="J119" s="325"/>
      <c r="K119" s="324"/>
    </row>
    <row r="120" s="1" customFormat="1" ht="18.75" customHeight="1">
      <c r="B120" s="297"/>
      <c r="C120" s="297"/>
      <c r="D120" s="297"/>
      <c r="E120" s="297"/>
      <c r="F120" s="297"/>
      <c r="G120" s="297"/>
      <c r="H120" s="297"/>
      <c r="I120" s="297"/>
      <c r="J120" s="297"/>
      <c r="K120" s="297"/>
    </row>
    <row r="121" s="1" customFormat="1" ht="7.5" customHeight="1">
      <c r="B121" s="327"/>
      <c r="C121" s="328"/>
      <c r="D121" s="328"/>
      <c r="E121" s="328"/>
      <c r="F121" s="328"/>
      <c r="G121" s="328"/>
      <c r="H121" s="328"/>
      <c r="I121" s="328"/>
      <c r="J121" s="328"/>
      <c r="K121" s="329"/>
    </row>
    <row r="122" s="1" customFormat="1" ht="45" customHeight="1">
      <c r="B122" s="330"/>
      <c r="C122" s="280" t="s">
        <v>547</v>
      </c>
      <c r="D122" s="280"/>
      <c r="E122" s="280"/>
      <c r="F122" s="280"/>
      <c r="G122" s="280"/>
      <c r="H122" s="280"/>
      <c r="I122" s="280"/>
      <c r="J122" s="280"/>
      <c r="K122" s="331"/>
    </row>
    <row r="123" s="1" customFormat="1" ht="17.25" customHeight="1">
      <c r="B123" s="332"/>
      <c r="C123" s="304" t="s">
        <v>493</v>
      </c>
      <c r="D123" s="304"/>
      <c r="E123" s="304"/>
      <c r="F123" s="304" t="s">
        <v>494</v>
      </c>
      <c r="G123" s="305"/>
      <c r="H123" s="304" t="s">
        <v>58</v>
      </c>
      <c r="I123" s="304" t="s">
        <v>61</v>
      </c>
      <c r="J123" s="304" t="s">
        <v>495</v>
      </c>
      <c r="K123" s="333"/>
    </row>
    <row r="124" s="1" customFormat="1" ht="17.25" customHeight="1">
      <c r="B124" s="332"/>
      <c r="C124" s="306" t="s">
        <v>496</v>
      </c>
      <c r="D124" s="306"/>
      <c r="E124" s="306"/>
      <c r="F124" s="307" t="s">
        <v>497</v>
      </c>
      <c r="G124" s="308"/>
      <c r="H124" s="306"/>
      <c r="I124" s="306"/>
      <c r="J124" s="306" t="s">
        <v>498</v>
      </c>
      <c r="K124" s="333"/>
    </row>
    <row r="125" s="1" customFormat="1" ht="5.25" customHeight="1">
      <c r="B125" s="334"/>
      <c r="C125" s="309"/>
      <c r="D125" s="309"/>
      <c r="E125" s="309"/>
      <c r="F125" s="309"/>
      <c r="G125" s="335"/>
      <c r="H125" s="309"/>
      <c r="I125" s="309"/>
      <c r="J125" s="309"/>
      <c r="K125" s="336"/>
    </row>
    <row r="126" s="1" customFormat="1" ht="15" customHeight="1">
      <c r="B126" s="334"/>
      <c r="C126" s="289" t="s">
        <v>502</v>
      </c>
      <c r="D126" s="311"/>
      <c r="E126" s="311"/>
      <c r="F126" s="312" t="s">
        <v>499</v>
      </c>
      <c r="G126" s="289"/>
      <c r="H126" s="289" t="s">
        <v>539</v>
      </c>
      <c r="I126" s="289" t="s">
        <v>501</v>
      </c>
      <c r="J126" s="289">
        <v>120</v>
      </c>
      <c r="K126" s="337"/>
    </row>
    <row r="127" s="1" customFormat="1" ht="15" customHeight="1">
      <c r="B127" s="334"/>
      <c r="C127" s="289" t="s">
        <v>548</v>
      </c>
      <c r="D127" s="289"/>
      <c r="E127" s="289"/>
      <c r="F127" s="312" t="s">
        <v>499</v>
      </c>
      <c r="G127" s="289"/>
      <c r="H127" s="289" t="s">
        <v>549</v>
      </c>
      <c r="I127" s="289" t="s">
        <v>501</v>
      </c>
      <c r="J127" s="289" t="s">
        <v>550</v>
      </c>
      <c r="K127" s="337"/>
    </row>
    <row r="128" s="1" customFormat="1" ht="15" customHeight="1">
      <c r="B128" s="334"/>
      <c r="C128" s="289" t="s">
        <v>447</v>
      </c>
      <c r="D128" s="289"/>
      <c r="E128" s="289"/>
      <c r="F128" s="312" t="s">
        <v>499</v>
      </c>
      <c r="G128" s="289"/>
      <c r="H128" s="289" t="s">
        <v>551</v>
      </c>
      <c r="I128" s="289" t="s">
        <v>501</v>
      </c>
      <c r="J128" s="289" t="s">
        <v>550</v>
      </c>
      <c r="K128" s="337"/>
    </row>
    <row r="129" s="1" customFormat="1" ht="15" customHeight="1">
      <c r="B129" s="334"/>
      <c r="C129" s="289" t="s">
        <v>510</v>
      </c>
      <c r="D129" s="289"/>
      <c r="E129" s="289"/>
      <c r="F129" s="312" t="s">
        <v>505</v>
      </c>
      <c r="G129" s="289"/>
      <c r="H129" s="289" t="s">
        <v>511</v>
      </c>
      <c r="I129" s="289" t="s">
        <v>501</v>
      </c>
      <c r="J129" s="289">
        <v>15</v>
      </c>
      <c r="K129" s="337"/>
    </row>
    <row r="130" s="1" customFormat="1" ht="15" customHeight="1">
      <c r="B130" s="334"/>
      <c r="C130" s="315" t="s">
        <v>512</v>
      </c>
      <c r="D130" s="315"/>
      <c r="E130" s="315"/>
      <c r="F130" s="316" t="s">
        <v>505</v>
      </c>
      <c r="G130" s="315"/>
      <c r="H130" s="315" t="s">
        <v>513</v>
      </c>
      <c r="I130" s="315" t="s">
        <v>501</v>
      </c>
      <c r="J130" s="315">
        <v>15</v>
      </c>
      <c r="K130" s="337"/>
    </row>
    <row r="131" s="1" customFormat="1" ht="15" customHeight="1">
      <c r="B131" s="334"/>
      <c r="C131" s="315" t="s">
        <v>514</v>
      </c>
      <c r="D131" s="315"/>
      <c r="E131" s="315"/>
      <c r="F131" s="316" t="s">
        <v>505</v>
      </c>
      <c r="G131" s="315"/>
      <c r="H131" s="315" t="s">
        <v>515</v>
      </c>
      <c r="I131" s="315" t="s">
        <v>501</v>
      </c>
      <c r="J131" s="315">
        <v>20</v>
      </c>
      <c r="K131" s="337"/>
    </row>
    <row r="132" s="1" customFormat="1" ht="15" customHeight="1">
      <c r="B132" s="334"/>
      <c r="C132" s="315" t="s">
        <v>516</v>
      </c>
      <c r="D132" s="315"/>
      <c r="E132" s="315"/>
      <c r="F132" s="316" t="s">
        <v>505</v>
      </c>
      <c r="G132" s="315"/>
      <c r="H132" s="315" t="s">
        <v>517</v>
      </c>
      <c r="I132" s="315" t="s">
        <v>501</v>
      </c>
      <c r="J132" s="315">
        <v>20</v>
      </c>
      <c r="K132" s="337"/>
    </row>
    <row r="133" s="1" customFormat="1" ht="15" customHeight="1">
      <c r="B133" s="334"/>
      <c r="C133" s="289" t="s">
        <v>504</v>
      </c>
      <c r="D133" s="289"/>
      <c r="E133" s="289"/>
      <c r="F133" s="312" t="s">
        <v>505</v>
      </c>
      <c r="G133" s="289"/>
      <c r="H133" s="289" t="s">
        <v>539</v>
      </c>
      <c r="I133" s="289" t="s">
        <v>501</v>
      </c>
      <c r="J133" s="289">
        <v>50</v>
      </c>
      <c r="K133" s="337"/>
    </row>
    <row r="134" s="1" customFormat="1" ht="15" customHeight="1">
      <c r="B134" s="334"/>
      <c r="C134" s="289" t="s">
        <v>518</v>
      </c>
      <c r="D134" s="289"/>
      <c r="E134" s="289"/>
      <c r="F134" s="312" t="s">
        <v>505</v>
      </c>
      <c r="G134" s="289"/>
      <c r="H134" s="289" t="s">
        <v>539</v>
      </c>
      <c r="I134" s="289" t="s">
        <v>501</v>
      </c>
      <c r="J134" s="289">
        <v>50</v>
      </c>
      <c r="K134" s="337"/>
    </row>
    <row r="135" s="1" customFormat="1" ht="15" customHeight="1">
      <c r="B135" s="334"/>
      <c r="C135" s="289" t="s">
        <v>524</v>
      </c>
      <c r="D135" s="289"/>
      <c r="E135" s="289"/>
      <c r="F135" s="312" t="s">
        <v>505</v>
      </c>
      <c r="G135" s="289"/>
      <c r="H135" s="289" t="s">
        <v>539</v>
      </c>
      <c r="I135" s="289" t="s">
        <v>501</v>
      </c>
      <c r="J135" s="289">
        <v>50</v>
      </c>
      <c r="K135" s="337"/>
    </row>
    <row r="136" s="1" customFormat="1" ht="15" customHeight="1">
      <c r="B136" s="334"/>
      <c r="C136" s="289" t="s">
        <v>526</v>
      </c>
      <c r="D136" s="289"/>
      <c r="E136" s="289"/>
      <c r="F136" s="312" t="s">
        <v>505</v>
      </c>
      <c r="G136" s="289"/>
      <c r="H136" s="289" t="s">
        <v>539</v>
      </c>
      <c r="I136" s="289" t="s">
        <v>501</v>
      </c>
      <c r="J136" s="289">
        <v>50</v>
      </c>
      <c r="K136" s="337"/>
    </row>
    <row r="137" s="1" customFormat="1" ht="15" customHeight="1">
      <c r="B137" s="334"/>
      <c r="C137" s="289" t="s">
        <v>527</v>
      </c>
      <c r="D137" s="289"/>
      <c r="E137" s="289"/>
      <c r="F137" s="312" t="s">
        <v>505</v>
      </c>
      <c r="G137" s="289"/>
      <c r="H137" s="289" t="s">
        <v>552</v>
      </c>
      <c r="I137" s="289" t="s">
        <v>501</v>
      </c>
      <c r="J137" s="289">
        <v>255</v>
      </c>
      <c r="K137" s="337"/>
    </row>
    <row r="138" s="1" customFormat="1" ht="15" customHeight="1">
      <c r="B138" s="334"/>
      <c r="C138" s="289" t="s">
        <v>529</v>
      </c>
      <c r="D138" s="289"/>
      <c r="E138" s="289"/>
      <c r="F138" s="312" t="s">
        <v>499</v>
      </c>
      <c r="G138" s="289"/>
      <c r="H138" s="289" t="s">
        <v>553</v>
      </c>
      <c r="I138" s="289" t="s">
        <v>531</v>
      </c>
      <c r="J138" s="289"/>
      <c r="K138" s="337"/>
    </row>
    <row r="139" s="1" customFormat="1" ht="15" customHeight="1">
      <c r="B139" s="334"/>
      <c r="C139" s="289" t="s">
        <v>532</v>
      </c>
      <c r="D139" s="289"/>
      <c r="E139" s="289"/>
      <c r="F139" s="312" t="s">
        <v>499</v>
      </c>
      <c r="G139" s="289"/>
      <c r="H139" s="289" t="s">
        <v>554</v>
      </c>
      <c r="I139" s="289" t="s">
        <v>534</v>
      </c>
      <c r="J139" s="289"/>
      <c r="K139" s="337"/>
    </row>
    <row r="140" s="1" customFormat="1" ht="15" customHeight="1">
      <c r="B140" s="334"/>
      <c r="C140" s="289" t="s">
        <v>535</v>
      </c>
      <c r="D140" s="289"/>
      <c r="E140" s="289"/>
      <c r="F140" s="312" t="s">
        <v>499</v>
      </c>
      <c r="G140" s="289"/>
      <c r="H140" s="289" t="s">
        <v>535</v>
      </c>
      <c r="I140" s="289" t="s">
        <v>534</v>
      </c>
      <c r="J140" s="289"/>
      <c r="K140" s="337"/>
    </row>
    <row r="141" s="1" customFormat="1" ht="15" customHeight="1">
      <c r="B141" s="334"/>
      <c r="C141" s="289" t="s">
        <v>42</v>
      </c>
      <c r="D141" s="289"/>
      <c r="E141" s="289"/>
      <c r="F141" s="312" t="s">
        <v>499</v>
      </c>
      <c r="G141" s="289"/>
      <c r="H141" s="289" t="s">
        <v>555</v>
      </c>
      <c r="I141" s="289" t="s">
        <v>534</v>
      </c>
      <c r="J141" s="289"/>
      <c r="K141" s="337"/>
    </row>
    <row r="142" s="1" customFormat="1" ht="15" customHeight="1">
      <c r="B142" s="334"/>
      <c r="C142" s="289" t="s">
        <v>556</v>
      </c>
      <c r="D142" s="289"/>
      <c r="E142" s="289"/>
      <c r="F142" s="312" t="s">
        <v>499</v>
      </c>
      <c r="G142" s="289"/>
      <c r="H142" s="289" t="s">
        <v>557</v>
      </c>
      <c r="I142" s="289" t="s">
        <v>534</v>
      </c>
      <c r="J142" s="289"/>
      <c r="K142" s="337"/>
    </row>
    <row r="143" s="1" customFormat="1" ht="15" customHeight="1">
      <c r="B143" s="338"/>
      <c r="C143" s="339"/>
      <c r="D143" s="339"/>
      <c r="E143" s="339"/>
      <c r="F143" s="339"/>
      <c r="G143" s="339"/>
      <c r="H143" s="339"/>
      <c r="I143" s="339"/>
      <c r="J143" s="339"/>
      <c r="K143" s="340"/>
    </row>
    <row r="144" s="1" customFormat="1" ht="18.75" customHeight="1">
      <c r="B144" s="325"/>
      <c r="C144" s="325"/>
      <c r="D144" s="325"/>
      <c r="E144" s="325"/>
      <c r="F144" s="326"/>
      <c r="G144" s="325"/>
      <c r="H144" s="325"/>
      <c r="I144" s="325"/>
      <c r="J144" s="325"/>
      <c r="K144" s="325"/>
    </row>
    <row r="145" s="1" customFormat="1" ht="18.75" customHeight="1">
      <c r="B145" s="297"/>
      <c r="C145" s="297"/>
      <c r="D145" s="297"/>
      <c r="E145" s="297"/>
      <c r="F145" s="297"/>
      <c r="G145" s="297"/>
      <c r="H145" s="297"/>
      <c r="I145" s="297"/>
      <c r="J145" s="297"/>
      <c r="K145" s="297"/>
    </row>
    <row r="146" s="1" customFormat="1" ht="7.5" customHeight="1">
      <c r="B146" s="298"/>
      <c r="C146" s="299"/>
      <c r="D146" s="299"/>
      <c r="E146" s="299"/>
      <c r="F146" s="299"/>
      <c r="G146" s="299"/>
      <c r="H146" s="299"/>
      <c r="I146" s="299"/>
      <c r="J146" s="299"/>
      <c r="K146" s="300"/>
    </row>
    <row r="147" s="1" customFormat="1" ht="45" customHeight="1">
      <c r="B147" s="301"/>
      <c r="C147" s="302" t="s">
        <v>558</v>
      </c>
      <c r="D147" s="302"/>
      <c r="E147" s="302"/>
      <c r="F147" s="302"/>
      <c r="G147" s="302"/>
      <c r="H147" s="302"/>
      <c r="I147" s="302"/>
      <c r="J147" s="302"/>
      <c r="K147" s="303"/>
    </row>
    <row r="148" s="1" customFormat="1" ht="17.25" customHeight="1">
      <c r="B148" s="301"/>
      <c r="C148" s="304" t="s">
        <v>493</v>
      </c>
      <c r="D148" s="304"/>
      <c r="E148" s="304"/>
      <c r="F148" s="304" t="s">
        <v>494</v>
      </c>
      <c r="G148" s="305"/>
      <c r="H148" s="304" t="s">
        <v>58</v>
      </c>
      <c r="I148" s="304" t="s">
        <v>61</v>
      </c>
      <c r="J148" s="304" t="s">
        <v>495</v>
      </c>
      <c r="K148" s="303"/>
    </row>
    <row r="149" s="1" customFormat="1" ht="17.25" customHeight="1">
      <c r="B149" s="301"/>
      <c r="C149" s="306" t="s">
        <v>496</v>
      </c>
      <c r="D149" s="306"/>
      <c r="E149" s="306"/>
      <c r="F149" s="307" t="s">
        <v>497</v>
      </c>
      <c r="G149" s="308"/>
      <c r="H149" s="306"/>
      <c r="I149" s="306"/>
      <c r="J149" s="306" t="s">
        <v>498</v>
      </c>
      <c r="K149" s="303"/>
    </row>
    <row r="150" s="1" customFormat="1" ht="5.25" customHeight="1">
      <c r="B150" s="314"/>
      <c r="C150" s="309"/>
      <c r="D150" s="309"/>
      <c r="E150" s="309"/>
      <c r="F150" s="309"/>
      <c r="G150" s="310"/>
      <c r="H150" s="309"/>
      <c r="I150" s="309"/>
      <c r="J150" s="309"/>
      <c r="K150" s="337"/>
    </row>
    <row r="151" s="1" customFormat="1" ht="15" customHeight="1">
      <c r="B151" s="314"/>
      <c r="C151" s="341" t="s">
        <v>502</v>
      </c>
      <c r="D151" s="289"/>
      <c r="E151" s="289"/>
      <c r="F151" s="342" t="s">
        <v>499</v>
      </c>
      <c r="G151" s="289"/>
      <c r="H151" s="341" t="s">
        <v>539</v>
      </c>
      <c r="I151" s="341" t="s">
        <v>501</v>
      </c>
      <c r="J151" s="341">
        <v>120</v>
      </c>
      <c r="K151" s="337"/>
    </row>
    <row r="152" s="1" customFormat="1" ht="15" customHeight="1">
      <c r="B152" s="314"/>
      <c r="C152" s="341" t="s">
        <v>548</v>
      </c>
      <c r="D152" s="289"/>
      <c r="E152" s="289"/>
      <c r="F152" s="342" t="s">
        <v>499</v>
      </c>
      <c r="G152" s="289"/>
      <c r="H152" s="341" t="s">
        <v>559</v>
      </c>
      <c r="I152" s="341" t="s">
        <v>501</v>
      </c>
      <c r="J152" s="341" t="s">
        <v>550</v>
      </c>
      <c r="K152" s="337"/>
    </row>
    <row r="153" s="1" customFormat="1" ht="15" customHeight="1">
      <c r="B153" s="314"/>
      <c r="C153" s="341" t="s">
        <v>447</v>
      </c>
      <c r="D153" s="289"/>
      <c r="E153" s="289"/>
      <c r="F153" s="342" t="s">
        <v>499</v>
      </c>
      <c r="G153" s="289"/>
      <c r="H153" s="341" t="s">
        <v>560</v>
      </c>
      <c r="I153" s="341" t="s">
        <v>501</v>
      </c>
      <c r="J153" s="341" t="s">
        <v>550</v>
      </c>
      <c r="K153" s="337"/>
    </row>
    <row r="154" s="1" customFormat="1" ht="15" customHeight="1">
      <c r="B154" s="314"/>
      <c r="C154" s="341" t="s">
        <v>504</v>
      </c>
      <c r="D154" s="289"/>
      <c r="E154" s="289"/>
      <c r="F154" s="342" t="s">
        <v>505</v>
      </c>
      <c r="G154" s="289"/>
      <c r="H154" s="341" t="s">
        <v>539</v>
      </c>
      <c r="I154" s="341" t="s">
        <v>501</v>
      </c>
      <c r="J154" s="341">
        <v>50</v>
      </c>
      <c r="K154" s="337"/>
    </row>
    <row r="155" s="1" customFormat="1" ht="15" customHeight="1">
      <c r="B155" s="314"/>
      <c r="C155" s="341" t="s">
        <v>507</v>
      </c>
      <c r="D155" s="289"/>
      <c r="E155" s="289"/>
      <c r="F155" s="342" t="s">
        <v>499</v>
      </c>
      <c r="G155" s="289"/>
      <c r="H155" s="341" t="s">
        <v>539</v>
      </c>
      <c r="I155" s="341" t="s">
        <v>509</v>
      </c>
      <c r="J155" s="341"/>
      <c r="K155" s="337"/>
    </row>
    <row r="156" s="1" customFormat="1" ht="15" customHeight="1">
      <c r="B156" s="314"/>
      <c r="C156" s="341" t="s">
        <v>518</v>
      </c>
      <c r="D156" s="289"/>
      <c r="E156" s="289"/>
      <c r="F156" s="342" t="s">
        <v>505</v>
      </c>
      <c r="G156" s="289"/>
      <c r="H156" s="341" t="s">
        <v>539</v>
      </c>
      <c r="I156" s="341" t="s">
        <v>501</v>
      </c>
      <c r="J156" s="341">
        <v>50</v>
      </c>
      <c r="K156" s="337"/>
    </row>
    <row r="157" s="1" customFormat="1" ht="15" customHeight="1">
      <c r="B157" s="314"/>
      <c r="C157" s="341" t="s">
        <v>526</v>
      </c>
      <c r="D157" s="289"/>
      <c r="E157" s="289"/>
      <c r="F157" s="342" t="s">
        <v>505</v>
      </c>
      <c r="G157" s="289"/>
      <c r="H157" s="341" t="s">
        <v>539</v>
      </c>
      <c r="I157" s="341" t="s">
        <v>501</v>
      </c>
      <c r="J157" s="341">
        <v>50</v>
      </c>
      <c r="K157" s="337"/>
    </row>
    <row r="158" s="1" customFormat="1" ht="15" customHeight="1">
      <c r="B158" s="314"/>
      <c r="C158" s="341" t="s">
        <v>524</v>
      </c>
      <c r="D158" s="289"/>
      <c r="E158" s="289"/>
      <c r="F158" s="342" t="s">
        <v>505</v>
      </c>
      <c r="G158" s="289"/>
      <c r="H158" s="341" t="s">
        <v>539</v>
      </c>
      <c r="I158" s="341" t="s">
        <v>501</v>
      </c>
      <c r="J158" s="341">
        <v>50</v>
      </c>
      <c r="K158" s="337"/>
    </row>
    <row r="159" s="1" customFormat="1" ht="15" customHeight="1">
      <c r="B159" s="314"/>
      <c r="C159" s="341" t="s">
        <v>92</v>
      </c>
      <c r="D159" s="289"/>
      <c r="E159" s="289"/>
      <c r="F159" s="342" t="s">
        <v>499</v>
      </c>
      <c r="G159" s="289"/>
      <c r="H159" s="341" t="s">
        <v>561</v>
      </c>
      <c r="I159" s="341" t="s">
        <v>501</v>
      </c>
      <c r="J159" s="341" t="s">
        <v>562</v>
      </c>
      <c r="K159" s="337"/>
    </row>
    <row r="160" s="1" customFormat="1" ht="15" customHeight="1">
      <c r="B160" s="314"/>
      <c r="C160" s="341" t="s">
        <v>563</v>
      </c>
      <c r="D160" s="289"/>
      <c r="E160" s="289"/>
      <c r="F160" s="342" t="s">
        <v>499</v>
      </c>
      <c r="G160" s="289"/>
      <c r="H160" s="341" t="s">
        <v>564</v>
      </c>
      <c r="I160" s="341" t="s">
        <v>534</v>
      </c>
      <c r="J160" s="341"/>
      <c r="K160" s="337"/>
    </row>
    <row r="161" s="1" customFormat="1" ht="15" customHeight="1">
      <c r="B161" s="343"/>
      <c r="C161" s="323"/>
      <c r="D161" s="323"/>
      <c r="E161" s="323"/>
      <c r="F161" s="323"/>
      <c r="G161" s="323"/>
      <c r="H161" s="323"/>
      <c r="I161" s="323"/>
      <c r="J161" s="323"/>
      <c r="K161" s="344"/>
    </row>
    <row r="162" s="1" customFormat="1" ht="18.75" customHeight="1">
      <c r="B162" s="325"/>
      <c r="C162" s="335"/>
      <c r="D162" s="335"/>
      <c r="E162" s="335"/>
      <c r="F162" s="345"/>
      <c r="G162" s="335"/>
      <c r="H162" s="335"/>
      <c r="I162" s="335"/>
      <c r="J162" s="335"/>
      <c r="K162" s="325"/>
    </row>
    <row r="163" s="1" customFormat="1" ht="18.75" customHeight="1">
      <c r="B163" s="297"/>
      <c r="C163" s="297"/>
      <c r="D163" s="297"/>
      <c r="E163" s="297"/>
      <c r="F163" s="297"/>
      <c r="G163" s="297"/>
      <c r="H163" s="297"/>
      <c r="I163" s="297"/>
      <c r="J163" s="297"/>
      <c r="K163" s="297"/>
    </row>
    <row r="164" s="1" customFormat="1" ht="7.5" customHeight="1">
      <c r="B164" s="276"/>
      <c r="C164" s="277"/>
      <c r="D164" s="277"/>
      <c r="E164" s="277"/>
      <c r="F164" s="277"/>
      <c r="G164" s="277"/>
      <c r="H164" s="277"/>
      <c r="I164" s="277"/>
      <c r="J164" s="277"/>
      <c r="K164" s="278"/>
    </row>
    <row r="165" s="1" customFormat="1" ht="45" customHeight="1">
      <c r="B165" s="279"/>
      <c r="C165" s="280" t="s">
        <v>565</v>
      </c>
      <c r="D165" s="280"/>
      <c r="E165" s="280"/>
      <c r="F165" s="280"/>
      <c r="G165" s="280"/>
      <c r="H165" s="280"/>
      <c r="I165" s="280"/>
      <c r="J165" s="280"/>
      <c r="K165" s="281"/>
    </row>
    <row r="166" s="1" customFormat="1" ht="17.25" customHeight="1">
      <c r="B166" s="279"/>
      <c r="C166" s="304" t="s">
        <v>493</v>
      </c>
      <c r="D166" s="304"/>
      <c r="E166" s="304"/>
      <c r="F166" s="304" t="s">
        <v>494</v>
      </c>
      <c r="G166" s="346"/>
      <c r="H166" s="347" t="s">
        <v>58</v>
      </c>
      <c r="I166" s="347" t="s">
        <v>61</v>
      </c>
      <c r="J166" s="304" t="s">
        <v>495</v>
      </c>
      <c r="K166" s="281"/>
    </row>
    <row r="167" s="1" customFormat="1" ht="17.25" customHeight="1">
      <c r="B167" s="282"/>
      <c r="C167" s="306" t="s">
        <v>496</v>
      </c>
      <c r="D167" s="306"/>
      <c r="E167" s="306"/>
      <c r="F167" s="307" t="s">
        <v>497</v>
      </c>
      <c r="G167" s="348"/>
      <c r="H167" s="349"/>
      <c r="I167" s="349"/>
      <c r="J167" s="306" t="s">
        <v>498</v>
      </c>
      <c r="K167" s="284"/>
    </row>
    <row r="168" s="1" customFormat="1" ht="5.25" customHeight="1">
      <c r="B168" s="314"/>
      <c r="C168" s="309"/>
      <c r="D168" s="309"/>
      <c r="E168" s="309"/>
      <c r="F168" s="309"/>
      <c r="G168" s="310"/>
      <c r="H168" s="309"/>
      <c r="I168" s="309"/>
      <c r="J168" s="309"/>
      <c r="K168" s="337"/>
    </row>
    <row r="169" s="1" customFormat="1" ht="15" customHeight="1">
      <c r="B169" s="314"/>
      <c r="C169" s="289" t="s">
        <v>502</v>
      </c>
      <c r="D169" s="289"/>
      <c r="E169" s="289"/>
      <c r="F169" s="312" t="s">
        <v>499</v>
      </c>
      <c r="G169" s="289"/>
      <c r="H169" s="289" t="s">
        <v>539</v>
      </c>
      <c r="I169" s="289" t="s">
        <v>501</v>
      </c>
      <c r="J169" s="289">
        <v>120</v>
      </c>
      <c r="K169" s="337"/>
    </row>
    <row r="170" s="1" customFormat="1" ht="15" customHeight="1">
      <c r="B170" s="314"/>
      <c r="C170" s="289" t="s">
        <v>548</v>
      </c>
      <c r="D170" s="289"/>
      <c r="E170" s="289"/>
      <c r="F170" s="312" t="s">
        <v>499</v>
      </c>
      <c r="G170" s="289"/>
      <c r="H170" s="289" t="s">
        <v>549</v>
      </c>
      <c r="I170" s="289" t="s">
        <v>501</v>
      </c>
      <c r="J170" s="289" t="s">
        <v>550</v>
      </c>
      <c r="K170" s="337"/>
    </row>
    <row r="171" s="1" customFormat="1" ht="15" customHeight="1">
      <c r="B171" s="314"/>
      <c r="C171" s="289" t="s">
        <v>447</v>
      </c>
      <c r="D171" s="289"/>
      <c r="E171" s="289"/>
      <c r="F171" s="312" t="s">
        <v>499</v>
      </c>
      <c r="G171" s="289"/>
      <c r="H171" s="289" t="s">
        <v>566</v>
      </c>
      <c r="I171" s="289" t="s">
        <v>501</v>
      </c>
      <c r="J171" s="289" t="s">
        <v>550</v>
      </c>
      <c r="K171" s="337"/>
    </row>
    <row r="172" s="1" customFormat="1" ht="15" customHeight="1">
      <c r="B172" s="314"/>
      <c r="C172" s="289" t="s">
        <v>504</v>
      </c>
      <c r="D172" s="289"/>
      <c r="E172" s="289"/>
      <c r="F172" s="312" t="s">
        <v>505</v>
      </c>
      <c r="G172" s="289"/>
      <c r="H172" s="289" t="s">
        <v>566</v>
      </c>
      <c r="I172" s="289" t="s">
        <v>501</v>
      </c>
      <c r="J172" s="289">
        <v>50</v>
      </c>
      <c r="K172" s="337"/>
    </row>
    <row r="173" s="1" customFormat="1" ht="15" customHeight="1">
      <c r="B173" s="314"/>
      <c r="C173" s="289" t="s">
        <v>507</v>
      </c>
      <c r="D173" s="289"/>
      <c r="E173" s="289"/>
      <c r="F173" s="312" t="s">
        <v>499</v>
      </c>
      <c r="G173" s="289"/>
      <c r="H173" s="289" t="s">
        <v>566</v>
      </c>
      <c r="I173" s="289" t="s">
        <v>509</v>
      </c>
      <c r="J173" s="289"/>
      <c r="K173" s="337"/>
    </row>
    <row r="174" s="1" customFormat="1" ht="15" customHeight="1">
      <c r="B174" s="314"/>
      <c r="C174" s="289" t="s">
        <v>518</v>
      </c>
      <c r="D174" s="289"/>
      <c r="E174" s="289"/>
      <c r="F174" s="312" t="s">
        <v>505</v>
      </c>
      <c r="G174" s="289"/>
      <c r="H174" s="289" t="s">
        <v>566</v>
      </c>
      <c r="I174" s="289" t="s">
        <v>501</v>
      </c>
      <c r="J174" s="289">
        <v>50</v>
      </c>
      <c r="K174" s="337"/>
    </row>
    <row r="175" s="1" customFormat="1" ht="15" customHeight="1">
      <c r="B175" s="314"/>
      <c r="C175" s="289" t="s">
        <v>526</v>
      </c>
      <c r="D175" s="289"/>
      <c r="E175" s="289"/>
      <c r="F175" s="312" t="s">
        <v>505</v>
      </c>
      <c r="G175" s="289"/>
      <c r="H175" s="289" t="s">
        <v>566</v>
      </c>
      <c r="I175" s="289" t="s">
        <v>501</v>
      </c>
      <c r="J175" s="289">
        <v>50</v>
      </c>
      <c r="K175" s="337"/>
    </row>
    <row r="176" s="1" customFormat="1" ht="15" customHeight="1">
      <c r="B176" s="314"/>
      <c r="C176" s="289" t="s">
        <v>524</v>
      </c>
      <c r="D176" s="289"/>
      <c r="E176" s="289"/>
      <c r="F176" s="312" t="s">
        <v>505</v>
      </c>
      <c r="G176" s="289"/>
      <c r="H176" s="289" t="s">
        <v>566</v>
      </c>
      <c r="I176" s="289" t="s">
        <v>501</v>
      </c>
      <c r="J176" s="289">
        <v>50</v>
      </c>
      <c r="K176" s="337"/>
    </row>
    <row r="177" s="1" customFormat="1" ht="15" customHeight="1">
      <c r="B177" s="314"/>
      <c r="C177" s="289" t="s">
        <v>102</v>
      </c>
      <c r="D177" s="289"/>
      <c r="E177" s="289"/>
      <c r="F177" s="312" t="s">
        <v>499</v>
      </c>
      <c r="G177" s="289"/>
      <c r="H177" s="289" t="s">
        <v>567</v>
      </c>
      <c r="I177" s="289" t="s">
        <v>568</v>
      </c>
      <c r="J177" s="289"/>
      <c r="K177" s="337"/>
    </row>
    <row r="178" s="1" customFormat="1" ht="15" customHeight="1">
      <c r="B178" s="314"/>
      <c r="C178" s="289" t="s">
        <v>61</v>
      </c>
      <c r="D178" s="289"/>
      <c r="E178" s="289"/>
      <c r="F178" s="312" t="s">
        <v>499</v>
      </c>
      <c r="G178" s="289"/>
      <c r="H178" s="289" t="s">
        <v>569</v>
      </c>
      <c r="I178" s="289" t="s">
        <v>570</v>
      </c>
      <c r="J178" s="289">
        <v>1</v>
      </c>
      <c r="K178" s="337"/>
    </row>
    <row r="179" s="1" customFormat="1" ht="15" customHeight="1">
      <c r="B179" s="314"/>
      <c r="C179" s="289" t="s">
        <v>57</v>
      </c>
      <c r="D179" s="289"/>
      <c r="E179" s="289"/>
      <c r="F179" s="312" t="s">
        <v>499</v>
      </c>
      <c r="G179" s="289"/>
      <c r="H179" s="289" t="s">
        <v>571</v>
      </c>
      <c r="I179" s="289" t="s">
        <v>501</v>
      </c>
      <c r="J179" s="289">
        <v>20</v>
      </c>
      <c r="K179" s="337"/>
    </row>
    <row r="180" s="1" customFormat="1" ht="15" customHeight="1">
      <c r="B180" s="314"/>
      <c r="C180" s="289" t="s">
        <v>58</v>
      </c>
      <c r="D180" s="289"/>
      <c r="E180" s="289"/>
      <c r="F180" s="312" t="s">
        <v>499</v>
      </c>
      <c r="G180" s="289"/>
      <c r="H180" s="289" t="s">
        <v>572</v>
      </c>
      <c r="I180" s="289" t="s">
        <v>501</v>
      </c>
      <c r="J180" s="289">
        <v>255</v>
      </c>
      <c r="K180" s="337"/>
    </row>
    <row r="181" s="1" customFormat="1" ht="15" customHeight="1">
      <c r="B181" s="314"/>
      <c r="C181" s="289" t="s">
        <v>103</v>
      </c>
      <c r="D181" s="289"/>
      <c r="E181" s="289"/>
      <c r="F181" s="312" t="s">
        <v>499</v>
      </c>
      <c r="G181" s="289"/>
      <c r="H181" s="289" t="s">
        <v>463</v>
      </c>
      <c r="I181" s="289" t="s">
        <v>501</v>
      </c>
      <c r="J181" s="289">
        <v>10</v>
      </c>
      <c r="K181" s="337"/>
    </row>
    <row r="182" s="1" customFormat="1" ht="15" customHeight="1">
      <c r="B182" s="314"/>
      <c r="C182" s="289" t="s">
        <v>104</v>
      </c>
      <c r="D182" s="289"/>
      <c r="E182" s="289"/>
      <c r="F182" s="312" t="s">
        <v>499</v>
      </c>
      <c r="G182" s="289"/>
      <c r="H182" s="289" t="s">
        <v>573</v>
      </c>
      <c r="I182" s="289" t="s">
        <v>534</v>
      </c>
      <c r="J182" s="289"/>
      <c r="K182" s="337"/>
    </row>
    <row r="183" s="1" customFormat="1" ht="15" customHeight="1">
      <c r="B183" s="314"/>
      <c r="C183" s="289" t="s">
        <v>574</v>
      </c>
      <c r="D183" s="289"/>
      <c r="E183" s="289"/>
      <c r="F183" s="312" t="s">
        <v>499</v>
      </c>
      <c r="G183" s="289"/>
      <c r="H183" s="289" t="s">
        <v>575</v>
      </c>
      <c r="I183" s="289" t="s">
        <v>534</v>
      </c>
      <c r="J183" s="289"/>
      <c r="K183" s="337"/>
    </row>
    <row r="184" s="1" customFormat="1" ht="15" customHeight="1">
      <c r="B184" s="314"/>
      <c r="C184" s="289" t="s">
        <v>563</v>
      </c>
      <c r="D184" s="289"/>
      <c r="E184" s="289"/>
      <c r="F184" s="312" t="s">
        <v>499</v>
      </c>
      <c r="G184" s="289"/>
      <c r="H184" s="289" t="s">
        <v>576</v>
      </c>
      <c r="I184" s="289" t="s">
        <v>534</v>
      </c>
      <c r="J184" s="289"/>
      <c r="K184" s="337"/>
    </row>
    <row r="185" s="1" customFormat="1" ht="15" customHeight="1">
      <c r="B185" s="314"/>
      <c r="C185" s="289" t="s">
        <v>106</v>
      </c>
      <c r="D185" s="289"/>
      <c r="E185" s="289"/>
      <c r="F185" s="312" t="s">
        <v>505</v>
      </c>
      <c r="G185" s="289"/>
      <c r="H185" s="289" t="s">
        <v>577</v>
      </c>
      <c r="I185" s="289" t="s">
        <v>501</v>
      </c>
      <c r="J185" s="289">
        <v>50</v>
      </c>
      <c r="K185" s="337"/>
    </row>
    <row r="186" s="1" customFormat="1" ht="15" customHeight="1">
      <c r="B186" s="314"/>
      <c r="C186" s="289" t="s">
        <v>578</v>
      </c>
      <c r="D186" s="289"/>
      <c r="E186" s="289"/>
      <c r="F186" s="312" t="s">
        <v>505</v>
      </c>
      <c r="G186" s="289"/>
      <c r="H186" s="289" t="s">
        <v>579</v>
      </c>
      <c r="I186" s="289" t="s">
        <v>580</v>
      </c>
      <c r="J186" s="289"/>
      <c r="K186" s="337"/>
    </row>
    <row r="187" s="1" customFormat="1" ht="15" customHeight="1">
      <c r="B187" s="314"/>
      <c r="C187" s="289" t="s">
        <v>581</v>
      </c>
      <c r="D187" s="289"/>
      <c r="E187" s="289"/>
      <c r="F187" s="312" t="s">
        <v>505</v>
      </c>
      <c r="G187" s="289"/>
      <c r="H187" s="289" t="s">
        <v>582</v>
      </c>
      <c r="I187" s="289" t="s">
        <v>580</v>
      </c>
      <c r="J187" s="289"/>
      <c r="K187" s="337"/>
    </row>
    <row r="188" s="1" customFormat="1" ht="15" customHeight="1">
      <c r="B188" s="314"/>
      <c r="C188" s="289" t="s">
        <v>583</v>
      </c>
      <c r="D188" s="289"/>
      <c r="E188" s="289"/>
      <c r="F188" s="312" t="s">
        <v>505</v>
      </c>
      <c r="G188" s="289"/>
      <c r="H188" s="289" t="s">
        <v>584</v>
      </c>
      <c r="I188" s="289" t="s">
        <v>580</v>
      </c>
      <c r="J188" s="289"/>
      <c r="K188" s="337"/>
    </row>
    <row r="189" s="1" customFormat="1" ht="15" customHeight="1">
      <c r="B189" s="314"/>
      <c r="C189" s="350" t="s">
        <v>585</v>
      </c>
      <c r="D189" s="289"/>
      <c r="E189" s="289"/>
      <c r="F189" s="312" t="s">
        <v>505</v>
      </c>
      <c r="G189" s="289"/>
      <c r="H189" s="289" t="s">
        <v>586</v>
      </c>
      <c r="I189" s="289" t="s">
        <v>587</v>
      </c>
      <c r="J189" s="351" t="s">
        <v>588</v>
      </c>
      <c r="K189" s="337"/>
    </row>
    <row r="190" s="17" customFormat="1" ht="15" customHeight="1">
      <c r="B190" s="352"/>
      <c r="C190" s="353" t="s">
        <v>589</v>
      </c>
      <c r="D190" s="354"/>
      <c r="E190" s="354"/>
      <c r="F190" s="355" t="s">
        <v>505</v>
      </c>
      <c r="G190" s="354"/>
      <c r="H190" s="354" t="s">
        <v>590</v>
      </c>
      <c r="I190" s="354" t="s">
        <v>587</v>
      </c>
      <c r="J190" s="356" t="s">
        <v>588</v>
      </c>
      <c r="K190" s="357"/>
    </row>
    <row r="191" s="1" customFormat="1" ht="15" customHeight="1">
      <c r="B191" s="314"/>
      <c r="C191" s="350" t="s">
        <v>46</v>
      </c>
      <c r="D191" s="289"/>
      <c r="E191" s="289"/>
      <c r="F191" s="312" t="s">
        <v>499</v>
      </c>
      <c r="G191" s="289"/>
      <c r="H191" s="286" t="s">
        <v>591</v>
      </c>
      <c r="I191" s="289" t="s">
        <v>592</v>
      </c>
      <c r="J191" s="289"/>
      <c r="K191" s="337"/>
    </row>
    <row r="192" s="1" customFormat="1" ht="15" customHeight="1">
      <c r="B192" s="314"/>
      <c r="C192" s="350" t="s">
        <v>593</v>
      </c>
      <c r="D192" s="289"/>
      <c r="E192" s="289"/>
      <c r="F192" s="312" t="s">
        <v>499</v>
      </c>
      <c r="G192" s="289"/>
      <c r="H192" s="289" t="s">
        <v>594</v>
      </c>
      <c r="I192" s="289" t="s">
        <v>534</v>
      </c>
      <c r="J192" s="289"/>
      <c r="K192" s="337"/>
    </row>
    <row r="193" s="1" customFormat="1" ht="15" customHeight="1">
      <c r="B193" s="314"/>
      <c r="C193" s="350" t="s">
        <v>595</v>
      </c>
      <c r="D193" s="289"/>
      <c r="E193" s="289"/>
      <c r="F193" s="312" t="s">
        <v>499</v>
      </c>
      <c r="G193" s="289"/>
      <c r="H193" s="289" t="s">
        <v>596</v>
      </c>
      <c r="I193" s="289" t="s">
        <v>534</v>
      </c>
      <c r="J193" s="289"/>
      <c r="K193" s="337"/>
    </row>
    <row r="194" s="1" customFormat="1" ht="15" customHeight="1">
      <c r="B194" s="314"/>
      <c r="C194" s="350" t="s">
        <v>597</v>
      </c>
      <c r="D194" s="289"/>
      <c r="E194" s="289"/>
      <c r="F194" s="312" t="s">
        <v>505</v>
      </c>
      <c r="G194" s="289"/>
      <c r="H194" s="289" t="s">
        <v>598</v>
      </c>
      <c r="I194" s="289" t="s">
        <v>534</v>
      </c>
      <c r="J194" s="289"/>
      <c r="K194" s="337"/>
    </row>
    <row r="195" s="1" customFormat="1" ht="15" customHeight="1">
      <c r="B195" s="343"/>
      <c r="C195" s="358"/>
      <c r="D195" s="323"/>
      <c r="E195" s="323"/>
      <c r="F195" s="323"/>
      <c r="G195" s="323"/>
      <c r="H195" s="323"/>
      <c r="I195" s="323"/>
      <c r="J195" s="323"/>
      <c r="K195" s="344"/>
    </row>
    <row r="196" s="1" customFormat="1" ht="18.75" customHeight="1">
      <c r="B196" s="325"/>
      <c r="C196" s="335"/>
      <c r="D196" s="335"/>
      <c r="E196" s="335"/>
      <c r="F196" s="345"/>
      <c r="G196" s="335"/>
      <c r="H196" s="335"/>
      <c r="I196" s="335"/>
      <c r="J196" s="335"/>
      <c r="K196" s="325"/>
    </row>
    <row r="197" s="1" customFormat="1" ht="18.75" customHeight="1">
      <c r="B197" s="325"/>
      <c r="C197" s="335"/>
      <c r="D197" s="335"/>
      <c r="E197" s="335"/>
      <c r="F197" s="345"/>
      <c r="G197" s="335"/>
      <c r="H197" s="335"/>
      <c r="I197" s="335"/>
      <c r="J197" s="335"/>
      <c r="K197" s="325"/>
    </row>
    <row r="198" s="1" customFormat="1" ht="18.75" customHeight="1">
      <c r="B198" s="297"/>
      <c r="C198" s="297"/>
      <c r="D198" s="297"/>
      <c r="E198" s="297"/>
      <c r="F198" s="297"/>
      <c r="G198" s="297"/>
      <c r="H198" s="297"/>
      <c r="I198" s="297"/>
      <c r="J198" s="297"/>
      <c r="K198" s="297"/>
    </row>
    <row r="199" s="1" customFormat="1" ht="13.5">
      <c r="B199" s="276"/>
      <c r="C199" s="277"/>
      <c r="D199" s="277"/>
      <c r="E199" s="277"/>
      <c r="F199" s="277"/>
      <c r="G199" s="277"/>
      <c r="H199" s="277"/>
      <c r="I199" s="277"/>
      <c r="J199" s="277"/>
      <c r="K199" s="278"/>
    </row>
    <row r="200" s="1" customFormat="1" ht="21">
      <c r="B200" s="279"/>
      <c r="C200" s="280" t="s">
        <v>599</v>
      </c>
      <c r="D200" s="280"/>
      <c r="E200" s="280"/>
      <c r="F200" s="280"/>
      <c r="G200" s="280"/>
      <c r="H200" s="280"/>
      <c r="I200" s="280"/>
      <c r="J200" s="280"/>
      <c r="K200" s="281"/>
    </row>
    <row r="201" s="1" customFormat="1" ht="25.5" customHeight="1">
      <c r="B201" s="279"/>
      <c r="C201" s="359" t="s">
        <v>600</v>
      </c>
      <c r="D201" s="359"/>
      <c r="E201" s="359"/>
      <c r="F201" s="359" t="s">
        <v>601</v>
      </c>
      <c r="G201" s="360"/>
      <c r="H201" s="359" t="s">
        <v>602</v>
      </c>
      <c r="I201" s="359"/>
      <c r="J201" s="359"/>
      <c r="K201" s="281"/>
    </row>
    <row r="202" s="1" customFormat="1" ht="5.25" customHeight="1">
      <c r="B202" s="314"/>
      <c r="C202" s="309"/>
      <c r="D202" s="309"/>
      <c r="E202" s="309"/>
      <c r="F202" s="309"/>
      <c r="G202" s="335"/>
      <c r="H202" s="309"/>
      <c r="I202" s="309"/>
      <c r="J202" s="309"/>
      <c r="K202" s="337"/>
    </row>
    <row r="203" s="1" customFormat="1" ht="15" customHeight="1">
      <c r="B203" s="314"/>
      <c r="C203" s="289" t="s">
        <v>592</v>
      </c>
      <c r="D203" s="289"/>
      <c r="E203" s="289"/>
      <c r="F203" s="312" t="s">
        <v>47</v>
      </c>
      <c r="G203" s="289"/>
      <c r="H203" s="289" t="s">
        <v>603</v>
      </c>
      <c r="I203" s="289"/>
      <c r="J203" s="289"/>
      <c r="K203" s="337"/>
    </row>
    <row r="204" s="1" customFormat="1" ht="15" customHeight="1">
      <c r="B204" s="314"/>
      <c r="C204" s="289"/>
      <c r="D204" s="289"/>
      <c r="E204" s="289"/>
      <c r="F204" s="312" t="s">
        <v>48</v>
      </c>
      <c r="G204" s="289"/>
      <c r="H204" s="289" t="s">
        <v>604</v>
      </c>
      <c r="I204" s="289"/>
      <c r="J204" s="289"/>
      <c r="K204" s="337"/>
    </row>
    <row r="205" s="1" customFormat="1" ht="15" customHeight="1">
      <c r="B205" s="314"/>
      <c r="C205" s="289"/>
      <c r="D205" s="289"/>
      <c r="E205" s="289"/>
      <c r="F205" s="312" t="s">
        <v>51</v>
      </c>
      <c r="G205" s="289"/>
      <c r="H205" s="289" t="s">
        <v>605</v>
      </c>
      <c r="I205" s="289"/>
      <c r="J205" s="289"/>
      <c r="K205" s="337"/>
    </row>
    <row r="206" s="1" customFormat="1" ht="15" customHeight="1">
      <c r="B206" s="314"/>
      <c r="C206" s="289"/>
      <c r="D206" s="289"/>
      <c r="E206" s="289"/>
      <c r="F206" s="312" t="s">
        <v>49</v>
      </c>
      <c r="G206" s="289"/>
      <c r="H206" s="289" t="s">
        <v>606</v>
      </c>
      <c r="I206" s="289"/>
      <c r="J206" s="289"/>
      <c r="K206" s="337"/>
    </row>
    <row r="207" s="1" customFormat="1" ht="15" customHeight="1">
      <c r="B207" s="314"/>
      <c r="C207" s="289"/>
      <c r="D207" s="289"/>
      <c r="E207" s="289"/>
      <c r="F207" s="312" t="s">
        <v>50</v>
      </c>
      <c r="G207" s="289"/>
      <c r="H207" s="289" t="s">
        <v>607</v>
      </c>
      <c r="I207" s="289"/>
      <c r="J207" s="289"/>
      <c r="K207" s="337"/>
    </row>
    <row r="208" s="1" customFormat="1" ht="15" customHeight="1">
      <c r="B208" s="314"/>
      <c r="C208" s="289"/>
      <c r="D208" s="289"/>
      <c r="E208" s="289"/>
      <c r="F208" s="312"/>
      <c r="G208" s="289"/>
      <c r="H208" s="289"/>
      <c r="I208" s="289"/>
      <c r="J208" s="289"/>
      <c r="K208" s="337"/>
    </row>
    <row r="209" s="1" customFormat="1" ht="15" customHeight="1">
      <c r="B209" s="314"/>
      <c r="C209" s="289" t="s">
        <v>546</v>
      </c>
      <c r="D209" s="289"/>
      <c r="E209" s="289"/>
      <c r="F209" s="312" t="s">
        <v>80</v>
      </c>
      <c r="G209" s="289"/>
      <c r="H209" s="289" t="s">
        <v>608</v>
      </c>
      <c r="I209" s="289"/>
      <c r="J209" s="289"/>
      <c r="K209" s="337"/>
    </row>
    <row r="210" s="1" customFormat="1" ht="15" customHeight="1">
      <c r="B210" s="314"/>
      <c r="C210" s="289"/>
      <c r="D210" s="289"/>
      <c r="E210" s="289"/>
      <c r="F210" s="312" t="s">
        <v>442</v>
      </c>
      <c r="G210" s="289"/>
      <c r="H210" s="289" t="s">
        <v>443</v>
      </c>
      <c r="I210" s="289"/>
      <c r="J210" s="289"/>
      <c r="K210" s="337"/>
    </row>
    <row r="211" s="1" customFormat="1" ht="15" customHeight="1">
      <c r="B211" s="314"/>
      <c r="C211" s="289"/>
      <c r="D211" s="289"/>
      <c r="E211" s="289"/>
      <c r="F211" s="312" t="s">
        <v>440</v>
      </c>
      <c r="G211" s="289"/>
      <c r="H211" s="289" t="s">
        <v>609</v>
      </c>
      <c r="I211" s="289"/>
      <c r="J211" s="289"/>
      <c r="K211" s="337"/>
    </row>
    <row r="212" s="1" customFormat="1" ht="15" customHeight="1">
      <c r="B212" s="361"/>
      <c r="C212" s="289"/>
      <c r="D212" s="289"/>
      <c r="E212" s="289"/>
      <c r="F212" s="312" t="s">
        <v>87</v>
      </c>
      <c r="G212" s="350"/>
      <c r="H212" s="341" t="s">
        <v>444</v>
      </c>
      <c r="I212" s="341"/>
      <c r="J212" s="341"/>
      <c r="K212" s="362"/>
    </row>
    <row r="213" s="1" customFormat="1" ht="15" customHeight="1">
      <c r="B213" s="361"/>
      <c r="C213" s="289"/>
      <c r="D213" s="289"/>
      <c r="E213" s="289"/>
      <c r="F213" s="312" t="s">
        <v>445</v>
      </c>
      <c r="G213" s="350"/>
      <c r="H213" s="341" t="s">
        <v>610</v>
      </c>
      <c r="I213" s="341"/>
      <c r="J213" s="341"/>
      <c r="K213" s="362"/>
    </row>
    <row r="214" s="1" customFormat="1" ht="15" customHeight="1">
      <c r="B214" s="361"/>
      <c r="C214" s="289"/>
      <c r="D214" s="289"/>
      <c r="E214" s="289"/>
      <c r="F214" s="312"/>
      <c r="G214" s="350"/>
      <c r="H214" s="341"/>
      <c r="I214" s="341"/>
      <c r="J214" s="341"/>
      <c r="K214" s="362"/>
    </row>
    <row r="215" s="1" customFormat="1" ht="15" customHeight="1">
      <c r="B215" s="361"/>
      <c r="C215" s="289" t="s">
        <v>570</v>
      </c>
      <c r="D215" s="289"/>
      <c r="E215" s="289"/>
      <c r="F215" s="312">
        <v>1</v>
      </c>
      <c r="G215" s="350"/>
      <c r="H215" s="341" t="s">
        <v>611</v>
      </c>
      <c r="I215" s="341"/>
      <c r="J215" s="341"/>
      <c r="K215" s="362"/>
    </row>
    <row r="216" s="1" customFormat="1" ht="15" customHeight="1">
      <c r="B216" s="361"/>
      <c r="C216" s="289"/>
      <c r="D216" s="289"/>
      <c r="E216" s="289"/>
      <c r="F216" s="312">
        <v>2</v>
      </c>
      <c r="G216" s="350"/>
      <c r="H216" s="341" t="s">
        <v>612</v>
      </c>
      <c r="I216" s="341"/>
      <c r="J216" s="341"/>
      <c r="K216" s="362"/>
    </row>
    <row r="217" s="1" customFormat="1" ht="15" customHeight="1">
      <c r="B217" s="361"/>
      <c r="C217" s="289"/>
      <c r="D217" s="289"/>
      <c r="E217" s="289"/>
      <c r="F217" s="312">
        <v>3</v>
      </c>
      <c r="G217" s="350"/>
      <c r="H217" s="341" t="s">
        <v>613</v>
      </c>
      <c r="I217" s="341"/>
      <c r="J217" s="341"/>
      <c r="K217" s="362"/>
    </row>
    <row r="218" s="1" customFormat="1" ht="15" customHeight="1">
      <c r="B218" s="361"/>
      <c r="C218" s="289"/>
      <c r="D218" s="289"/>
      <c r="E218" s="289"/>
      <c r="F218" s="312">
        <v>4</v>
      </c>
      <c r="G218" s="350"/>
      <c r="H218" s="341" t="s">
        <v>614</v>
      </c>
      <c r="I218" s="341"/>
      <c r="J218" s="341"/>
      <c r="K218" s="362"/>
    </row>
    <row r="219" s="1" customFormat="1" ht="12.75" customHeight="1">
      <c r="B219" s="363"/>
      <c r="C219" s="364"/>
      <c r="D219" s="364"/>
      <c r="E219" s="364"/>
      <c r="F219" s="364"/>
      <c r="G219" s="364"/>
      <c r="H219" s="364"/>
      <c r="I219" s="364"/>
      <c r="J219" s="364"/>
      <c r="K219" s="365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F93F0F1DD4B3448826CC39B832EFEC" ma:contentTypeVersion="18" ma:contentTypeDescription="Vytvoří nový dokument" ma:contentTypeScope="" ma:versionID="a07d2a7651996f09f5a32acc4dabf637">
  <xsd:schema xmlns:xsd="http://www.w3.org/2001/XMLSchema" xmlns:xs="http://www.w3.org/2001/XMLSchema" xmlns:p="http://schemas.microsoft.com/office/2006/metadata/properties" xmlns:ns2="86856090-6b28-40d5-850f-6f023fb8dfed" xmlns:ns3="147aa99e-183b-4023-8396-59356c8a6d4d" targetNamespace="http://schemas.microsoft.com/office/2006/metadata/properties" ma:root="true" ma:fieldsID="9c297883f4633555ce9b4dba979bcb49" ns2:_="" ns3:_="">
    <xsd:import namespace="86856090-6b28-40d5-850f-6f023fb8dfed"/>
    <xsd:import namespace="147aa99e-183b-4023-8396-59356c8a6d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856090-6b28-40d5-850f-6f023fb8d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d5c542bf-287f-4499-912b-f0f8babe9c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7aa99e-183b-4023-8396-59356c8a6d4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2a7fbb-9f1d-4475-9e8f-d7307b636a27}" ma:internalName="TaxCatchAll" ma:showField="CatchAllData" ma:web="147aa99e-183b-4023-8396-59356c8a6d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47aa99e-183b-4023-8396-59356c8a6d4d" xsi:nil="true"/>
    <lcf76f155ced4ddcb4097134ff3c332f xmlns="86856090-6b28-40d5-850f-6f023fb8dfe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9E34FBC-A322-4C28-AA13-C3E73685B072}"/>
</file>

<file path=customXml/itemProps2.xml><?xml version="1.0" encoding="utf-8"?>
<ds:datastoreItem xmlns:ds="http://schemas.openxmlformats.org/officeDocument/2006/customXml" ds:itemID="{B1A8A939-83A2-4798-861E-A027C059E571}"/>
</file>

<file path=customXml/itemProps3.xml><?xml version="1.0" encoding="utf-8"?>
<ds:datastoreItem xmlns:ds="http://schemas.openxmlformats.org/officeDocument/2006/customXml" ds:itemID="{4624D5CF-EC8A-4FEB-B990-F000D5DB7EF8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2025-05-13T07:36:49Z</dcterms:created>
  <dcterms:modified xsi:type="dcterms:W3CDTF">2025-05-13T07:36:55Z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0x010100C3F93F0F1DD4B3448826CC39B832EFEC</vt:lpwstr>
  </property>
</Properties>
</file>