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ělopolí\úprava parku ve Vělopolí\VŘ\dodávky\"/>
    </mc:Choice>
  </mc:AlternateContent>
  <xr:revisionPtr revIDLastSave="0" documentId="8_{FCEA6207-7B19-4F5B-AD12-185E0D1AAA3D}" xr6:coauthVersionLast="47" xr6:coauthVersionMax="47" xr10:uidLastSave="{00000000-0000-0000-0000-000000000000}"/>
  <bookViews>
    <workbookView xWindow="-108" yWindow="-108" windowWidth="23256" windowHeight="13896" xr2:uid="{832C2602-0A98-4B31-845A-319430EB47A7}"/>
  </bookViews>
  <sheets>
    <sheet name="F - Mobiliář" sheetId="1" r:id="rId1"/>
  </sheets>
  <externalReferences>
    <externalReference r:id="rId2"/>
  </externalReferences>
  <definedNames>
    <definedName name="_xlnm._FilterDatabase" localSheetId="0" hidden="1">'F - Mobiliář'!$C$86:$K$115</definedName>
    <definedName name="_xlnm.Print_Titles" localSheetId="0">'F - Mobiliář'!$86:$86</definedName>
    <definedName name="_xlnm.Print_Area" localSheetId="0">'F - Mobiliář'!$C$47:$J$66,'F - Mobiliář'!$C$72:$J$115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14" i="1" l="1"/>
  <c r="BI114" i="1"/>
  <c r="BH114" i="1"/>
  <c r="BG114" i="1"/>
  <c r="BF114" i="1"/>
  <c r="T114" i="1"/>
  <c r="R114" i="1"/>
  <c r="P114" i="1"/>
  <c r="J114" i="1"/>
  <c r="BE114" i="1" s="1"/>
  <c r="BK112" i="1"/>
  <c r="BI112" i="1"/>
  <c r="BH112" i="1"/>
  <c r="BG112" i="1"/>
  <c r="BF112" i="1"/>
  <c r="T112" i="1"/>
  <c r="R112" i="1"/>
  <c r="P112" i="1"/>
  <c r="J112" i="1"/>
  <c r="BE112" i="1" s="1"/>
  <c r="BK111" i="1"/>
  <c r="BI111" i="1"/>
  <c r="BH111" i="1"/>
  <c r="BG111" i="1"/>
  <c r="BF111" i="1"/>
  <c r="BE111" i="1"/>
  <c r="T111" i="1"/>
  <c r="R111" i="1"/>
  <c r="P111" i="1"/>
  <c r="J111" i="1"/>
  <c r="BK109" i="1"/>
  <c r="BI109" i="1"/>
  <c r="BH109" i="1"/>
  <c r="BG109" i="1"/>
  <c r="BF109" i="1"/>
  <c r="BE109" i="1"/>
  <c r="T109" i="1"/>
  <c r="R109" i="1"/>
  <c r="P109" i="1"/>
  <c r="J109" i="1"/>
  <c r="BK107" i="1"/>
  <c r="BI107" i="1"/>
  <c r="BH107" i="1"/>
  <c r="BG107" i="1"/>
  <c r="BF107" i="1"/>
  <c r="T107" i="1"/>
  <c r="R107" i="1"/>
  <c r="P107" i="1"/>
  <c r="J107" i="1"/>
  <c r="BE107" i="1" s="1"/>
  <c r="BK105" i="1"/>
  <c r="BI105" i="1"/>
  <c r="BH105" i="1"/>
  <c r="BG105" i="1"/>
  <c r="BF105" i="1"/>
  <c r="BE105" i="1"/>
  <c r="T105" i="1"/>
  <c r="R105" i="1"/>
  <c r="P105" i="1"/>
  <c r="J105" i="1"/>
  <c r="BK103" i="1"/>
  <c r="BI103" i="1"/>
  <c r="BH103" i="1"/>
  <c r="BG103" i="1"/>
  <c r="BF103" i="1"/>
  <c r="T103" i="1"/>
  <c r="R103" i="1"/>
  <c r="P103" i="1"/>
  <c r="J103" i="1"/>
  <c r="BE103" i="1" s="1"/>
  <c r="BK101" i="1"/>
  <c r="BI101" i="1"/>
  <c r="BH101" i="1"/>
  <c r="BG101" i="1"/>
  <c r="BF101" i="1"/>
  <c r="T101" i="1"/>
  <c r="R101" i="1"/>
  <c r="P101" i="1"/>
  <c r="J101" i="1"/>
  <c r="BE101" i="1" s="1"/>
  <c r="BK99" i="1"/>
  <c r="BI99" i="1"/>
  <c r="BH99" i="1"/>
  <c r="BG99" i="1"/>
  <c r="F37" i="1" s="1"/>
  <c r="BF99" i="1"/>
  <c r="T99" i="1"/>
  <c r="R99" i="1"/>
  <c r="P99" i="1"/>
  <c r="J99" i="1"/>
  <c r="BE99" i="1" s="1"/>
  <c r="BK97" i="1"/>
  <c r="BI97" i="1"/>
  <c r="BH97" i="1"/>
  <c r="BG97" i="1"/>
  <c r="BF97" i="1"/>
  <c r="BE97" i="1"/>
  <c r="T97" i="1"/>
  <c r="R97" i="1"/>
  <c r="P97" i="1"/>
  <c r="J97" i="1"/>
  <c r="BK95" i="1"/>
  <c r="BI95" i="1"/>
  <c r="BH95" i="1"/>
  <c r="BG95" i="1"/>
  <c r="BF95" i="1"/>
  <c r="BE95" i="1"/>
  <c r="T95" i="1"/>
  <c r="R95" i="1"/>
  <c r="P95" i="1"/>
  <c r="J95" i="1"/>
  <c r="BK93" i="1"/>
  <c r="BI93" i="1"/>
  <c r="BH93" i="1"/>
  <c r="BG93" i="1"/>
  <c r="BF93" i="1"/>
  <c r="T93" i="1"/>
  <c r="R93" i="1"/>
  <c r="P93" i="1"/>
  <c r="J93" i="1"/>
  <c r="BE93" i="1" s="1"/>
  <c r="BK91" i="1"/>
  <c r="BI91" i="1"/>
  <c r="BH91" i="1"/>
  <c r="BG91" i="1"/>
  <c r="BF91" i="1"/>
  <c r="BE91" i="1"/>
  <c r="T91" i="1"/>
  <c r="R91" i="1"/>
  <c r="P91" i="1"/>
  <c r="J91" i="1"/>
  <c r="BK90" i="1"/>
  <c r="BK89" i="1" s="1"/>
  <c r="BI90" i="1"/>
  <c r="F39" i="1" s="1"/>
  <c r="BH90" i="1"/>
  <c r="BG90" i="1"/>
  <c r="BF90" i="1"/>
  <c r="F36" i="1" s="1"/>
  <c r="T90" i="1"/>
  <c r="T89" i="1" s="1"/>
  <c r="T88" i="1" s="1"/>
  <c r="T87" i="1" s="1"/>
  <c r="R90" i="1"/>
  <c r="R89" i="1" s="1"/>
  <c r="R88" i="1" s="1"/>
  <c r="R87" i="1" s="1"/>
  <c r="P90" i="1"/>
  <c r="P89" i="1" s="1"/>
  <c r="P88" i="1" s="1"/>
  <c r="P87" i="1" s="1"/>
  <c r="J90" i="1"/>
  <c r="BE90" i="1" s="1"/>
  <c r="F83" i="1"/>
  <c r="J81" i="1"/>
  <c r="F81" i="1"/>
  <c r="E79" i="1"/>
  <c r="E75" i="1"/>
  <c r="J59" i="1"/>
  <c r="F59" i="1"/>
  <c r="F58" i="1"/>
  <c r="F56" i="1"/>
  <c r="E54" i="1"/>
  <c r="E50" i="1"/>
  <c r="J39" i="1"/>
  <c r="J38" i="1"/>
  <c r="F38" i="1"/>
  <c r="J37" i="1"/>
  <c r="J36" i="1"/>
  <c r="J26" i="1"/>
  <c r="E26" i="1"/>
  <c r="J84" i="1" s="1"/>
  <c r="J25" i="1"/>
  <c r="J23" i="1"/>
  <c r="E23" i="1"/>
  <c r="J58" i="1" s="1"/>
  <c r="J22" i="1"/>
  <c r="J20" i="1"/>
  <c r="E20" i="1"/>
  <c r="F84" i="1" s="1"/>
  <c r="J19" i="1"/>
  <c r="J17" i="1"/>
  <c r="E17" i="1"/>
  <c r="J16" i="1"/>
  <c r="J14" i="1"/>
  <c r="J56" i="1" s="1"/>
  <c r="E7" i="1"/>
  <c r="J89" i="1" l="1"/>
  <c r="J65" i="1" s="1"/>
  <c r="BK88" i="1"/>
  <c r="J35" i="1"/>
  <c r="F35" i="1"/>
  <c r="J83" i="1"/>
  <c r="BK87" i="1" l="1"/>
  <c r="J87" i="1" s="1"/>
  <c r="J88" i="1"/>
  <c r="J64" i="1" s="1"/>
  <c r="J32" i="1" l="1"/>
  <c r="J41" i="1" s="1"/>
  <c r="J63" i="1"/>
</calcChain>
</file>

<file path=xl/sharedStrings.xml><?xml version="1.0" encoding="utf-8"?>
<sst xmlns="http://schemas.openxmlformats.org/spreadsheetml/2006/main" count="350" uniqueCount="128">
  <si>
    <t>{c4ac655c-4f8b-4b3e-9bac-32c6ee679847}</t>
  </si>
  <si>
    <t>2</t>
  </si>
  <si>
    <t>KRYCÍ LIST SOUPISU PRACÍ</t>
  </si>
  <si>
    <t>v ---  níže se nacházejí doplnkové a pomocné údaje k sestavám  --- v</t>
  </si>
  <si>
    <t>False</t>
  </si>
  <si>
    <t>Stavba:</t>
  </si>
  <si>
    <t>Objekt:</t>
  </si>
  <si>
    <t>D.1 , D.2 - Architektonicko stavební řešení</t>
  </si>
  <si>
    <t>Soupis:</t>
  </si>
  <si>
    <t>F - Mobiliář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</si>
  <si>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</si>
  <si>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</si>
  <si>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</si>
  <si>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</si>
  <si>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</si>
  <si>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</si>
  <si>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</si>
  <si>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</si>
  <si>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DIČ:</t>
  </si>
  <si>
    <t>Účastník:</t>
  </si>
  <si>
    <t>Projektant: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</si>
  <si>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</si>
  <si>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</si>
  <si>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</si>
  <si>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</si>
  <si>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</si>
  <si>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</si>
  <si>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</si>
  <si>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</si>
  <si>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</si>
  <si>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</si>
  <si>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</si>
  <si>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</si>
  <si>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</si>
  <si>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</si>
  <si>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</si>
  <si>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ČLENĚNÍ SOUPISU PRACÍ</t>
  </si>
  <si>
    <t>Kód dílu - Popis</t>
  </si>
  <si>
    <t>Cena celkem [CZK]</t>
  </si>
  <si>
    <t>Náklady stavby celkem</t>
  </si>
  <si>
    <t>-1</t>
  </si>
  <si>
    <t>HSV - Práce a dodávky HSV</t>
  </si>
  <si>
    <t xml:space="preserve">    R01 - Mobiliář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</si>
  <si>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</si>
  <si>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</si>
  <si>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</si>
  <si>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</si>
  <si>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</si>
  <si>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</si>
  <si>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</si>
  <si>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</si>
  <si>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</si>
  <si>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</si>
  <si>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</si>
  <si>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</si>
  <si>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</si>
  <si>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</si>
  <si>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</si>
  <si>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</si>
  <si>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</si>
  <si>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</si>
  <si>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Práce a dodávky HSV</t>
  </si>
  <si>
    <t>1</t>
  </si>
  <si>
    <t>0</t>
  </si>
  <si>
    <t>ROZPOCET</t>
  </si>
  <si>
    <t>R01</t>
  </si>
  <si>
    <t>Mobiliář</t>
  </si>
  <si>
    <t>K</t>
  </si>
  <si>
    <t>R00012</t>
  </si>
  <si>
    <t>D+M betonová/kamenná lavice</t>
  </si>
  <si>
    <t>kus</t>
  </si>
  <si>
    <t>4</t>
  </si>
  <si>
    <t>528919061</t>
  </si>
  <si>
    <t>R00013</t>
  </si>
  <si>
    <t>D+M parková kovová lavice</t>
  </si>
  <si>
    <t>1872539045</t>
  </si>
  <si>
    <t>P</t>
  </si>
  <si>
    <t>Poznámka k položce:_x000D_
Vč. kotvení a základové konstrukce</t>
  </si>
  <si>
    <t>3</t>
  </si>
  <si>
    <t>R00014</t>
  </si>
  <si>
    <t>D+M Vahadlová dvojhoupačka na pružině</t>
  </si>
  <si>
    <t>-580838862</t>
  </si>
  <si>
    <t>R00015</t>
  </si>
  <si>
    <t>D+M Kolotoč na sezení</t>
  </si>
  <si>
    <t>-656827577</t>
  </si>
  <si>
    <t>5</t>
  </si>
  <si>
    <t>R00016</t>
  </si>
  <si>
    <t>D+M Lanový kolotoč</t>
  </si>
  <si>
    <t>-1581145309</t>
  </si>
  <si>
    <t>6</t>
  </si>
  <si>
    <t>R00017</t>
  </si>
  <si>
    <t>D+M Trampolína do země</t>
  </si>
  <si>
    <t>1881002503</t>
  </si>
  <si>
    <t>7</t>
  </si>
  <si>
    <t>R00018</t>
  </si>
  <si>
    <t>D+M workoutové hřiště</t>
  </si>
  <si>
    <t>2019977523</t>
  </si>
  <si>
    <t>8</t>
  </si>
  <si>
    <t>R00019</t>
  </si>
  <si>
    <t>D+M nerezová skluzavka</t>
  </si>
  <si>
    <t>m</t>
  </si>
  <si>
    <t>1492766455</t>
  </si>
  <si>
    <t>9</t>
  </si>
  <si>
    <t>R00020</t>
  </si>
  <si>
    <t>D+M nerezové sloupky a síť pro víceučelové hřiště</t>
  </si>
  <si>
    <t>2032097779</t>
  </si>
  <si>
    <t>Poznámka k položce:_x000D_
Vč. vyvrtání jámek a zabetonování sloupků</t>
  </si>
  <si>
    <t>11</t>
  </si>
  <si>
    <t>R00022</t>
  </si>
  <si>
    <t>D+M designový ocelový odpadkový koš</t>
  </si>
  <si>
    <t>-495492934</t>
  </si>
  <si>
    <t>12</t>
  </si>
  <si>
    <t>R00023</t>
  </si>
  <si>
    <t>D+M Stojan na kola</t>
  </si>
  <si>
    <t>-2087923584</t>
  </si>
  <si>
    <t>Poznámka k položce:_x000D_
Vč. kotvení</t>
  </si>
  <si>
    <t>13</t>
  </si>
  <si>
    <t>R00024</t>
  </si>
  <si>
    <t>D+M litinový krbový rošt</t>
  </si>
  <si>
    <t>-1730119235</t>
  </si>
  <si>
    <t>14</t>
  </si>
  <si>
    <t>R00025</t>
  </si>
  <si>
    <t>D+M Fitness stroj 1</t>
  </si>
  <si>
    <t>-1811372178</t>
  </si>
  <si>
    <t>15</t>
  </si>
  <si>
    <t>R00026</t>
  </si>
  <si>
    <t>D+M Fitness stroj 2</t>
  </si>
  <si>
    <t>1547707434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</si>
</sst>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0" x14ac:knownFonts="1">
    <font>
      <sz val="8"/>
      <name val="Arial CE"/>
      <family val="2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7"/>
      <color rgb="FF969696"/>
      <name val="Arial CE"/>
    </font>
    <font>
      <i/>
      <sz val="7"/>
      <color rgb="FF969696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4" fontId="12" fillId="0" borderId="10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7" fillId="0" borderId="0" xfId="0" applyNumberFormat="1" applyFont="1"/>
    <xf numFmtId="0" fontId="0" fillId="0" borderId="14" xfId="0" applyBorder="1" applyAlignment="1">
      <alignment vertical="center"/>
    </xf>
    <xf numFmtId="166" fontId="15" fillId="0" borderId="4" xfId="0" applyNumberFormat="1" applyFont="1" applyBorder="1"/>
    <xf numFmtId="166" fontId="15" fillId="0" borderId="15" xfId="0" applyNumberFormat="1" applyFont="1" applyBorder="1"/>
    <xf numFmtId="4" fontId="16" fillId="0" borderId="0" xfId="0" applyNumberFormat="1" applyFont="1" applyAlignment="1">
      <alignment vertical="center"/>
    </xf>
    <xf numFmtId="0" fontId="17" fillId="0" borderId="3" xfId="0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 applyProtection="1">
      <protection locked="0"/>
    </xf>
    <xf numFmtId="4" fontId="12" fillId="0" borderId="0" xfId="0" applyNumberFormat="1" applyFont="1"/>
    <xf numFmtId="0" fontId="17" fillId="0" borderId="16" xfId="0" applyFont="1" applyBorder="1"/>
    <xf numFmtId="166" fontId="17" fillId="0" borderId="0" xfId="0" applyNumberFormat="1" applyFont="1"/>
    <xf numFmtId="166" fontId="17" fillId="0" borderId="17" xfId="0" applyNumberFormat="1" applyFont="1" applyBorder="1"/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horizontal="left"/>
    </xf>
    <xf numFmtId="4" fontId="13" fillId="0" borderId="0" xfId="0" applyNumberFormat="1" applyFont="1"/>
    <xf numFmtId="0" fontId="10" fillId="0" borderId="18" xfId="0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167" fontId="10" fillId="0" borderId="18" xfId="0" applyNumberFormat="1" applyFont="1" applyBorder="1" applyAlignment="1">
      <alignment vertical="center"/>
    </xf>
    <xf numFmtId="4" fontId="10" fillId="2" borderId="18" xfId="0" applyNumberFormat="1" applyFont="1" applyFill="1" applyBorder="1" applyAlignment="1" applyProtection="1">
      <alignment vertical="center"/>
      <protection locked="0"/>
    </xf>
    <xf numFmtId="4" fontId="10" fillId="0" borderId="18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14" fillId="2" borderId="16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166" fontId="14" fillId="0" borderId="17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0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7B5A5A82-0676-4107-B7DF-9C7D0CDB6582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V&#283;lopol&#237;\&#250;prava%20parku%20ve%20V&#283;lopol&#237;\rozpo&#269;et\TP-4-335-25.xlsx" TargetMode="External"/><Relationship Id="rId1" Type="http://schemas.openxmlformats.org/officeDocument/2006/relationships/externalLinkPath" Target="/V&#283;lopol&#237;/&#250;prava%20parku%20ve%20V&#283;lopol&#237;/rozpo&#269;et/TP-4-335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vodni_list"/>
      <sheetName val="Rekapitulace stavby"/>
      <sheetName val="A - Altán"/>
      <sheetName val="B - Molo"/>
      <sheetName val="C - Přístřešek pro sportovce"/>
      <sheetName val="D - Hřiště a okolní plocha"/>
      <sheetName val="F - Mobiliář"/>
      <sheetName val="D.3 - Elektroinstalace "/>
      <sheetName val="D.4 - Odvodnění"/>
      <sheetName val="D.5 - Sadové úpravy"/>
      <sheetName val="VRN - Vedlejší rozpočtové..."/>
    </sheetNames>
    <sheetDataSet>
      <sheetData sheetId="0"/>
      <sheetData sheetId="1">
        <row r="6">
          <cell r="K6" t="str">
            <v>Úprava parku ve Vělopolí DPS</v>
          </cell>
        </row>
        <row r="8">
          <cell r="AN8" t="str">
            <v>14. 5. 2025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6A80-27CB-40B0-953F-0E37451403F8}">
  <sheetPr>
    <pageSetUpPr fitToPage="1"/>
  </sheetPr>
  <dimension ref="B2:BM116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</cols>
  <sheetData>
    <row r="2" spans="2:46" ht="36.9" customHeight="1" x14ac:dyDescent="0.2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" t="s">
        <v>0</v>
      </c>
    </row>
    <row r="3" spans="2:46" ht="6.9" hidden="1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1</v>
      </c>
    </row>
    <row r="4" spans="2:46" ht="24.9" hidden="1" customHeight="1" x14ac:dyDescent="0.2">
      <c r="B4" s="5"/>
      <c r="D4" s="6" t="s">
        <v>2</v>
      </c>
      <c r="L4" s="5"/>
      <c r="M4" s="7" t="s">
        <v>3</v>
      </c>
      <c r="AT4" s="2" t="s">
        <v>4</v>
      </c>
    </row>
    <row r="5" spans="2:46" ht="6.9" hidden="1" customHeight="1" x14ac:dyDescent="0.2">
      <c r="B5" s="5"/>
      <c r="L5" s="5"/>
    </row>
    <row r="6" spans="2:46" ht="12" hidden="1" customHeight="1" x14ac:dyDescent="0.2">
      <c r="B6" s="5"/>
      <c r="D6" s="8" t="s">
        <v>5</v>
      </c>
      <c r="L6" s="5"/>
    </row>
    <row r="7" spans="2:46" ht="16.5" hidden="1" customHeight="1" x14ac:dyDescent="0.2">
      <c r="B7" s="5"/>
      <c r="E7" s="9" t="str">
        <f>'[1]Rekapitulace stavby'!K6</f>
        <v>Úprava parku ve Vělopolí DPS</v>
      </c>
      <c r="F7" s="10"/>
      <c r="G7" s="10"/>
      <c r="H7" s="10"/>
      <c r="L7" s="5"/>
    </row>
    <row r="8" spans="2:46" ht="12" hidden="1" customHeight="1" x14ac:dyDescent="0.2">
      <c r="B8" s="5"/>
      <c r="D8" s="8" t="s">
        <v>6</v>
      </c>
      <c r="L8" s="5"/>
    </row>
    <row r="9" spans="2:46" s="12" customFormat="1" ht="16.5" hidden="1" customHeight="1" x14ac:dyDescent="0.2">
      <c r="B9" s="11"/>
      <c r="E9" s="9" t="s">
        <v>7</v>
      </c>
      <c r="F9" s="13"/>
      <c r="G9" s="13"/>
      <c r="H9" s="13"/>
      <c r="L9" s="11"/>
    </row>
    <row r="10" spans="2:46" s="12" customFormat="1" ht="12" hidden="1" customHeight="1" x14ac:dyDescent="0.2">
      <c r="B10" s="11"/>
      <c r="D10" s="8" t="s">
        <v>8</v>
      </c>
      <c r="L10" s="11"/>
    </row>
    <row r="11" spans="2:46" s="12" customFormat="1" ht="16.5" hidden="1" customHeight="1" x14ac:dyDescent="0.2">
      <c r="B11" s="11"/>
      <c r="E11" s="14" t="s">
        <v>9</v>
      </c>
      <c r="F11" s="13"/>
      <c r="G11" s="13"/>
      <c r="H11" s="13"/>
      <c r="L11" s="11"/>
    </row>
    <row r="12" spans="2:46" s="12" customFormat="1" hidden="1" x14ac:dyDescent="0.2">
      <c r="B12" s="11"/>
      <c r="L12" s="11"/>
    </row>
    <row r="13" spans="2:46" s="12" customFormat="1" ht="12" hidden="1" customHeight="1" x14ac:dyDescent="0.2">
      <c r="B13" s="11"/>
      <c r="D13" s="8" t="s">
        <v>10</v>
      </c>
      <c r="F13" s="15" t="s">
        <v>11</v>
      </c>
      <c r="I13" s="8" t="s">
        <v>12</v>
      </c>
      <c r="J13" s="15" t="s">
        <v>11</v>
      </c>
      <c r="L13" s="11"/>
    </row>
    <row r="14" spans="2:46" s="12" customFormat="1" ht="12" hidden="1" customHeight="1" x14ac:dyDescent="0.2">
      <c r="B14" s="11"/>
      <c r="D14" s="8" t="s">
        <v>13</v>
      </c>
      <c r="F14" s="15" t="s">
        <v>14</v>
      </c>
      <c r="I14" s="8" t="s">
        <v>15</v>
      </c>
      <c r="J14" s="16" t="str">
        <f>'[1]Rekapitulace stavby'!AN8</f>
        <v>14. 5. 2025</v>
      </c>
      <c r="L14" s="11"/>
    </row>
    <row r="15" spans="2:46" s="12" customFormat="1" ht="10.95" hidden="1" customHeight="1" x14ac:dyDescent="0.2">
      <c r="B15" s="11"/>
      <c r="L15" s="11"/>
    </row>
    <row r="16" spans="2:46" s="12" customFormat="1" ht="12" hidden="1" customHeight="1" x14ac:dyDescent="0.2">
      <c r="B16" s="11"/>
      <c r="D16" s="8" t="s">
        <v>16</v>
      </c>
      <c r="I16" s="8" t="s">
        <v>17</v>
      </c>
      <c r="J16" s="15" t="str">
        <f>IF('[1]Rekapitulace stavby'!AN10="","",'[1]Rekapitulace stavby'!AN10)</f>
        <v/>
      </c>
      <c r="L16" s="11"/>
    </row>
    <row r="17" spans="2:12" s="12" customFormat="1" ht="18" hidden="1" customHeight="1" x14ac:dyDescent="0.2">
      <c r="B17" s="11"/>
      <c r="E17" s="15" t="str">
        <f>IF('[1]Rekapitulace stavby'!E11="","",'[1]Rekapitulace stavby'!E11)</f>
        <v xml:space="preserve"> </v>
      </c>
      <c r="I17" s="8" t="s">
        <v>18</v>
      </c>
      <c r="J17" s="15" t="str">
        <f>IF('[1]Rekapitulace stavby'!AN11="","",'[1]Rekapitulace stavby'!AN11)</f>
        <v/>
      </c>
      <c r="L17" s="11"/>
    </row>
    <row r="18" spans="2:12" s="12" customFormat="1" ht="6.9" hidden="1" customHeight="1" x14ac:dyDescent="0.2">
      <c r="B18" s="11"/>
      <c r="L18" s="11"/>
    </row>
    <row r="19" spans="2:12" s="12" customFormat="1" ht="12" hidden="1" customHeight="1" x14ac:dyDescent="0.2">
      <c r="B19" s="11"/>
      <c r="D19" s="8" t="s">
        <v>19</v>
      </c>
      <c r="I19" s="8" t="s">
        <v>17</v>
      </c>
      <c r="J19" s="17" t="str">
        <f>'[1]Rekapitulace stavby'!AN13</f>
        <v>Vyplň údaj</v>
      </c>
      <c r="L19" s="11"/>
    </row>
    <row r="20" spans="2:12" s="12" customFormat="1" ht="18" hidden="1" customHeight="1" x14ac:dyDescent="0.2">
      <c r="B20" s="11"/>
      <c r="E20" s="18" t="str">
        <f>'[1]Rekapitulace stavby'!E14</f>
        <v>Vyplň údaj</v>
      </c>
      <c r="F20" s="19"/>
      <c r="G20" s="19"/>
      <c r="H20" s="19"/>
      <c r="I20" s="8" t="s">
        <v>18</v>
      </c>
      <c r="J20" s="17" t="str">
        <f>'[1]Rekapitulace stavby'!AN14</f>
        <v>Vyplň údaj</v>
      </c>
      <c r="L20" s="11"/>
    </row>
    <row r="21" spans="2:12" s="12" customFormat="1" ht="6.9" hidden="1" customHeight="1" x14ac:dyDescent="0.2">
      <c r="B21" s="11"/>
      <c r="L21" s="11"/>
    </row>
    <row r="22" spans="2:12" s="12" customFormat="1" ht="12" hidden="1" customHeight="1" x14ac:dyDescent="0.2">
      <c r="B22" s="11"/>
      <c r="D22" s="8" t="s">
        <v>20</v>
      </c>
      <c r="I22" s="8" t="s">
        <v>17</v>
      </c>
      <c r="J22" s="15" t="str">
        <f>IF('[1]Rekapitulace stavby'!AN16="","",'[1]Rekapitulace stavby'!AN16)</f>
        <v/>
      </c>
      <c r="L22" s="11"/>
    </row>
    <row r="23" spans="2:12" s="12" customFormat="1" ht="18" hidden="1" customHeight="1" x14ac:dyDescent="0.2">
      <c r="B23" s="11"/>
      <c r="E23" s="15" t="str">
        <f>IF('[1]Rekapitulace stavby'!E17="","",'[1]Rekapitulace stavby'!E17)</f>
        <v xml:space="preserve"> </v>
      </c>
      <c r="I23" s="8" t="s">
        <v>18</v>
      </c>
      <c r="J23" s="15" t="str">
        <f>IF('[1]Rekapitulace stavby'!AN17="","",'[1]Rekapitulace stavby'!AN17)</f>
        <v/>
      </c>
      <c r="L23" s="11"/>
    </row>
    <row r="24" spans="2:12" s="12" customFormat="1" ht="6.9" hidden="1" customHeight="1" x14ac:dyDescent="0.2">
      <c r="B24" s="11"/>
      <c r="L24" s="11"/>
    </row>
    <row r="25" spans="2:12" s="12" customFormat="1" ht="12" hidden="1" customHeight="1" x14ac:dyDescent="0.2">
      <c r="B25" s="11"/>
      <c r="D25" s="8" t="s">
        <v>21</v>
      </c>
      <c r="I25" s="8" t="s">
        <v>17</v>
      </c>
      <c r="J25" s="15" t="str">
        <f>IF('[1]Rekapitulace stavby'!AN19="","",'[1]Rekapitulace stavby'!AN19)</f>
        <v/>
      </c>
      <c r="L25" s="11"/>
    </row>
    <row r="26" spans="2:12" s="12" customFormat="1" ht="18" hidden="1" customHeight="1" x14ac:dyDescent="0.2">
      <c r="B26" s="11"/>
      <c r="E26" s="15" t="str">
        <f>IF('[1]Rekapitulace stavby'!E20="","",'[1]Rekapitulace stavby'!E20)</f>
        <v xml:space="preserve"> </v>
      </c>
      <c r="I26" s="8" t="s">
        <v>18</v>
      </c>
      <c r="J26" s="15" t="str">
        <f>IF('[1]Rekapitulace stavby'!AN20="","",'[1]Rekapitulace stavby'!AN20)</f>
        <v/>
      </c>
      <c r="L26" s="11"/>
    </row>
    <row r="27" spans="2:12" s="12" customFormat="1" ht="6.9" hidden="1" customHeight="1" x14ac:dyDescent="0.2">
      <c r="B27" s="11"/>
      <c r="L27" s="11"/>
    </row>
    <row r="28" spans="2:12" s="12" customFormat="1" ht="12" hidden="1" customHeight="1" x14ac:dyDescent="0.2">
      <c r="B28" s="11"/>
      <c r="D28" s="8" t="s">
        <v>22</v>
      </c>
      <c r="L28" s="11"/>
    </row>
    <row r="29" spans="2:12" s="21" customFormat="1" ht="16.5" hidden="1" customHeight="1" x14ac:dyDescent="0.2">
      <c r="B29" s="20"/>
      <c r="E29" s="22" t="s">
        <v>11</v>
      </c>
      <c r="F29" s="22"/>
      <c r="G29" s="22"/>
      <c r="H29" s="22"/>
      <c r="L29" s="20"/>
    </row>
    <row r="30" spans="2:12" s="12" customFormat="1" ht="6.9" hidden="1" customHeight="1" x14ac:dyDescent="0.2">
      <c r="B30" s="11"/>
      <c r="L30" s="11"/>
    </row>
    <row r="31" spans="2:12" s="12" customFormat="1" ht="6.9" hidden="1" customHeight="1" x14ac:dyDescent="0.2">
      <c r="B31" s="11"/>
      <c r="D31" s="23"/>
      <c r="E31" s="23"/>
      <c r="F31" s="23"/>
      <c r="G31" s="23"/>
      <c r="H31" s="23"/>
      <c r="I31" s="23"/>
      <c r="J31" s="23"/>
      <c r="K31" s="23"/>
      <c r="L31" s="11"/>
    </row>
    <row r="32" spans="2:12" s="12" customFormat="1" ht="25.35" hidden="1" customHeight="1" x14ac:dyDescent="0.2">
      <c r="B32" s="11"/>
      <c r="D32" s="24" t="s">
        <v>23</v>
      </c>
      <c r="J32" s="25">
        <f>ROUND(J87, 2)</f>
        <v>0</v>
      </c>
      <c r="L32" s="11"/>
    </row>
    <row r="33" spans="2:12" s="12" customFormat="1" ht="6.9" hidden="1" customHeight="1" x14ac:dyDescent="0.2">
      <c r="B33" s="11"/>
      <c r="D33" s="23"/>
      <c r="E33" s="23"/>
      <c r="F33" s="23"/>
      <c r="G33" s="23"/>
      <c r="H33" s="23"/>
      <c r="I33" s="23"/>
      <c r="J33" s="23"/>
      <c r="K33" s="23"/>
      <c r="L33" s="11"/>
    </row>
    <row r="34" spans="2:12" s="12" customFormat="1" ht="14.4" hidden="1" customHeight="1" x14ac:dyDescent="0.2">
      <c r="B34" s="11"/>
      <c r="F34" s="26" t="s">
        <v>24</v>
      </c>
      <c r="I34" s="26" t="s">
        <v>25</v>
      </c>
      <c r="J34" s="26" t="s">
        <v>26</v>
      </c>
      <c r="L34" s="11"/>
    </row>
    <row r="35" spans="2:12" s="12" customFormat="1" ht="14.4" hidden="1" customHeight="1" x14ac:dyDescent="0.2">
      <c r="B35" s="11"/>
      <c r="D35" s="27" t="s">
        <v>27</v>
      </c>
      <c r="E35" s="8" t="s">
        <v>28</v>
      </c>
      <c r="F35" s="28">
        <f>ROUND((SUM(BE87:BE115)),  2)</f>
        <v>0</v>
      </c>
      <c r="I35" s="29">
        <v>0.21</v>
      </c>
      <c r="J35" s="28">
        <f>ROUND(((SUM(BE87:BE115))*I35),  2)</f>
        <v>0</v>
      </c>
      <c r="L35" s="11"/>
    </row>
    <row r="36" spans="2:12" s="12" customFormat="1" ht="14.4" hidden="1" customHeight="1" x14ac:dyDescent="0.2">
      <c r="B36" s="11"/>
      <c r="E36" s="8" t="s">
        <v>29</v>
      </c>
      <c r="F36" s="28">
        <f>ROUND((SUM(BF87:BF115)),  2)</f>
        <v>0</v>
      </c>
      <c r="I36" s="29">
        <v>0.15</v>
      </c>
      <c r="J36" s="28">
        <f>ROUND(((SUM(BF87:BF115))*I36),  2)</f>
        <v>0</v>
      </c>
      <c r="L36" s="11"/>
    </row>
    <row r="37" spans="2:12" s="12" customFormat="1" ht="14.4" hidden="1" customHeight="1" x14ac:dyDescent="0.2">
      <c r="B37" s="11"/>
      <c r="E37" s="8" t="s">
        <v>30</v>
      </c>
      <c r="F37" s="28">
        <f>ROUND((SUM(BG87:BG115)),  2)</f>
        <v>0</v>
      </c>
      <c r="I37" s="29">
        <v>0.21</v>
      </c>
      <c r="J37" s="28">
        <f>0</f>
        <v>0</v>
      </c>
      <c r="L37" s="11"/>
    </row>
    <row r="38" spans="2:12" s="12" customFormat="1" ht="14.4" hidden="1" customHeight="1" x14ac:dyDescent="0.2">
      <c r="B38" s="11"/>
      <c r="E38" s="8" t="s">
        <v>31</v>
      </c>
      <c r="F38" s="28">
        <f>ROUND((SUM(BH87:BH115)),  2)</f>
        <v>0</v>
      </c>
      <c r="I38" s="29">
        <v>0.15</v>
      </c>
      <c r="J38" s="28">
        <f>0</f>
        <v>0</v>
      </c>
      <c r="L38" s="11"/>
    </row>
    <row r="39" spans="2:12" s="12" customFormat="1" ht="14.4" hidden="1" customHeight="1" x14ac:dyDescent="0.2">
      <c r="B39" s="11"/>
      <c r="E39" s="8" t="s">
        <v>32</v>
      </c>
      <c r="F39" s="28">
        <f>ROUND((SUM(BI87:BI115)),  2)</f>
        <v>0</v>
      </c>
      <c r="I39" s="29">
        <v>0</v>
      </c>
      <c r="J39" s="28">
        <f>0</f>
        <v>0</v>
      </c>
      <c r="L39" s="11"/>
    </row>
    <row r="40" spans="2:12" s="12" customFormat="1" ht="6.9" hidden="1" customHeight="1" x14ac:dyDescent="0.2">
      <c r="B40" s="11"/>
      <c r="L40" s="11"/>
    </row>
    <row r="41" spans="2:12" s="12" customFormat="1" ht="25.35" hidden="1" customHeight="1" x14ac:dyDescent="0.2">
      <c r="B41" s="11"/>
      <c r="C41" s="30"/>
      <c r="D41" s="31" t="s">
        <v>33</v>
      </c>
      <c r="E41" s="32"/>
      <c r="F41" s="32"/>
      <c r="G41" s="33" t="s">
        <v>34</v>
      </c>
      <c r="H41" s="34" t="s">
        <v>35</v>
      </c>
      <c r="I41" s="32"/>
      <c r="J41" s="35">
        <f>SUM(J32:J39)</f>
        <v>0</v>
      </c>
      <c r="K41" s="36"/>
      <c r="L41" s="11"/>
    </row>
    <row r="42" spans="2:12" s="12" customFormat="1" ht="14.4" hidden="1" customHeight="1" x14ac:dyDescent="0.2"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</row>
    <row r="43" spans="2:12" hidden="1" x14ac:dyDescent="0.2"/>
    <row r="44" spans="2:12" hidden="1" x14ac:dyDescent="0.2"/>
    <row r="45" spans="2:12" hidden="1" x14ac:dyDescent="0.2"/>
    <row r="46" spans="2:12" s="12" customFormat="1" ht="6.9" customHeight="1" x14ac:dyDescent="0.2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"/>
    </row>
    <row r="47" spans="2:12" s="12" customFormat="1" ht="24.9" customHeight="1" x14ac:dyDescent="0.2">
      <c r="B47" s="11"/>
      <c r="C47" s="6" t="s">
        <v>36</v>
      </c>
      <c r="L47" s="11"/>
    </row>
    <row r="48" spans="2:12" s="12" customFormat="1" ht="6.9" customHeight="1" x14ac:dyDescent="0.2">
      <c r="B48" s="11"/>
      <c r="L48" s="11"/>
    </row>
    <row r="49" spans="2:47" s="12" customFormat="1" ht="12" customHeight="1" x14ac:dyDescent="0.2">
      <c r="B49" s="11"/>
      <c r="C49" s="8" t="s">
        <v>5</v>
      </c>
      <c r="L49" s="11"/>
    </row>
    <row r="50" spans="2:47" s="12" customFormat="1" ht="16.5" customHeight="1" x14ac:dyDescent="0.2">
      <c r="B50" s="11"/>
      <c r="E50" s="9" t="str">
        <f>E7</f>
        <v>Úprava parku ve Vělopolí DPS</v>
      </c>
      <c r="F50" s="10"/>
      <c r="G50" s="10"/>
      <c r="H50" s="10"/>
      <c r="L50" s="11"/>
    </row>
    <row r="51" spans="2:47" ht="12" customHeight="1" x14ac:dyDescent="0.2">
      <c r="B51" s="5"/>
      <c r="C51" s="8" t="s">
        <v>6</v>
      </c>
      <c r="L51" s="5"/>
    </row>
    <row r="52" spans="2:47" s="12" customFormat="1" ht="16.5" customHeight="1" x14ac:dyDescent="0.2">
      <c r="B52" s="11"/>
      <c r="E52" s="9" t="s">
        <v>7</v>
      </c>
      <c r="F52" s="13"/>
      <c r="G52" s="13"/>
      <c r="H52" s="13"/>
      <c r="L52" s="11"/>
    </row>
    <row r="53" spans="2:47" s="12" customFormat="1" ht="12" customHeight="1" x14ac:dyDescent="0.2">
      <c r="B53" s="11"/>
      <c r="C53" s="8" t="s">
        <v>8</v>
      </c>
      <c r="L53" s="11"/>
    </row>
    <row r="54" spans="2:47" s="12" customFormat="1" ht="16.5" customHeight="1" x14ac:dyDescent="0.2">
      <c r="B54" s="11"/>
      <c r="E54" s="14" t="str">
        <f>E11</f>
        <v>F - Mobiliář</v>
      </c>
      <c r="F54" s="13"/>
      <c r="G54" s="13"/>
      <c r="H54" s="13"/>
      <c r="L54" s="11"/>
    </row>
    <row r="55" spans="2:47" s="12" customFormat="1" ht="6.9" customHeight="1" x14ac:dyDescent="0.2">
      <c r="B55" s="11"/>
      <c r="L55" s="11"/>
    </row>
    <row r="56" spans="2:47" s="12" customFormat="1" ht="12" customHeight="1" x14ac:dyDescent="0.2">
      <c r="B56" s="11"/>
      <c r="C56" s="8" t="s">
        <v>13</v>
      </c>
      <c r="F56" s="15" t="str">
        <f>F14</f>
        <v xml:space="preserve"> </v>
      </c>
      <c r="I56" s="8" t="s">
        <v>15</v>
      </c>
      <c r="J56" s="16" t="str">
        <f>IF(J14="","",J14)</f>
        <v>14. 5. 2025</v>
      </c>
      <c r="L56" s="11"/>
    </row>
    <row r="57" spans="2:47" s="12" customFormat="1" ht="6.9" customHeight="1" x14ac:dyDescent="0.2">
      <c r="B57" s="11"/>
      <c r="L57" s="11"/>
    </row>
    <row r="58" spans="2:47" s="12" customFormat="1" ht="15.15" customHeight="1" x14ac:dyDescent="0.2">
      <c r="B58" s="11"/>
      <c r="C58" s="8" t="s">
        <v>16</v>
      </c>
      <c r="F58" s="15" t="str">
        <f>E17</f>
        <v xml:space="preserve"> </v>
      </c>
      <c r="I58" s="8" t="s">
        <v>20</v>
      </c>
      <c r="J58" s="41" t="str">
        <f>E23</f>
        <v xml:space="preserve"> </v>
      </c>
      <c r="L58" s="11"/>
    </row>
    <row r="59" spans="2:47" s="12" customFormat="1" ht="15.15" customHeight="1" x14ac:dyDescent="0.2">
      <c r="B59" s="11"/>
      <c r="C59" s="8" t="s">
        <v>19</v>
      </c>
      <c r="F59" s="15" t="str">
        <f>IF(E20="","",E20)</f>
        <v>Vyplň údaj</v>
      </c>
      <c r="I59" s="8" t="s">
        <v>21</v>
      </c>
      <c r="J59" s="41" t="str">
        <f>E26</f>
        <v xml:space="preserve"> </v>
      </c>
      <c r="L59" s="11"/>
    </row>
    <row r="60" spans="2:47" s="12" customFormat="1" ht="10.35" customHeight="1" x14ac:dyDescent="0.2">
      <c r="B60" s="11"/>
      <c r="L60" s="11"/>
    </row>
    <row r="61" spans="2:47" s="12" customFormat="1" ht="29.25" customHeight="1" x14ac:dyDescent="0.2">
      <c r="B61" s="11"/>
      <c r="C61" s="42" t="s">
        <v>37</v>
      </c>
      <c r="D61" s="30"/>
      <c r="E61" s="30"/>
      <c r="F61" s="30"/>
      <c r="G61" s="30"/>
      <c r="H61" s="30"/>
      <c r="I61" s="30"/>
      <c r="J61" s="43" t="s">
        <v>38</v>
      </c>
      <c r="K61" s="30"/>
      <c r="L61" s="11"/>
    </row>
    <row r="62" spans="2:47" s="12" customFormat="1" ht="10.35" customHeight="1" x14ac:dyDescent="0.2">
      <c r="B62" s="11"/>
      <c r="L62" s="11"/>
    </row>
    <row r="63" spans="2:47" s="12" customFormat="1" ht="22.95" customHeight="1" x14ac:dyDescent="0.2">
      <c r="B63" s="11"/>
      <c r="C63" s="44" t="s">
        <v>39</v>
      </c>
      <c r="J63" s="25">
        <f>J87</f>
        <v>0</v>
      </c>
      <c r="L63" s="11"/>
      <c r="AU63" s="2" t="s">
        <v>40</v>
      </c>
    </row>
    <row r="64" spans="2:47" s="46" customFormat="1" ht="24.9" customHeight="1" x14ac:dyDescent="0.2">
      <c r="B64" s="45"/>
      <c r="D64" s="47" t="s">
        <v>41</v>
      </c>
      <c r="E64" s="48"/>
      <c r="F64" s="48"/>
      <c r="G64" s="48"/>
      <c r="H64" s="48"/>
      <c r="I64" s="48"/>
      <c r="J64" s="49">
        <f>J88</f>
        <v>0</v>
      </c>
      <c r="L64" s="45"/>
    </row>
    <row r="65" spans="2:12" s="51" customFormat="1" ht="19.95" customHeight="1" x14ac:dyDescent="0.2">
      <c r="B65" s="50"/>
      <c r="D65" s="52" t="s">
        <v>42</v>
      </c>
      <c r="E65" s="53"/>
      <c r="F65" s="53"/>
      <c r="G65" s="53"/>
      <c r="H65" s="53"/>
      <c r="I65" s="53"/>
      <c r="J65" s="54">
        <f>J89</f>
        <v>0</v>
      </c>
      <c r="L65" s="50"/>
    </row>
    <row r="66" spans="2:12" s="12" customFormat="1" ht="21.75" customHeight="1" x14ac:dyDescent="0.2">
      <c r="B66" s="11"/>
      <c r="L66" s="11"/>
    </row>
    <row r="67" spans="2:12" s="12" customFormat="1" ht="6.9" customHeight="1" x14ac:dyDescent="0.2"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1"/>
    </row>
    <row r="71" spans="2:12" s="12" customFormat="1" ht="6.9" customHeight="1" x14ac:dyDescent="0.2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1"/>
    </row>
    <row r="72" spans="2:12" s="12" customFormat="1" ht="24.9" customHeight="1" x14ac:dyDescent="0.2">
      <c r="B72" s="11"/>
      <c r="C72" s="6" t="s">
        <v>43</v>
      </c>
      <c r="L72" s="11"/>
    </row>
    <row r="73" spans="2:12" s="12" customFormat="1" ht="6.9" customHeight="1" x14ac:dyDescent="0.2">
      <c r="B73" s="11"/>
      <c r="L73" s="11"/>
    </row>
    <row r="74" spans="2:12" s="12" customFormat="1" ht="12" customHeight="1" x14ac:dyDescent="0.2">
      <c r="B74" s="11"/>
      <c r="C74" s="8" t="s">
        <v>5</v>
      </c>
      <c r="L74" s="11"/>
    </row>
    <row r="75" spans="2:12" s="12" customFormat="1" ht="16.5" customHeight="1" x14ac:dyDescent="0.2">
      <c r="B75" s="11"/>
      <c r="E75" s="9" t="str">
        <f>E7</f>
        <v>Úprava parku ve Vělopolí DPS</v>
      </c>
      <c r="F75" s="10"/>
      <c r="G75" s="10"/>
      <c r="H75" s="10"/>
      <c r="L75" s="11"/>
    </row>
    <row r="76" spans="2:12" ht="12" customHeight="1" x14ac:dyDescent="0.2">
      <c r="B76" s="5"/>
      <c r="C76" s="8" t="s">
        <v>6</v>
      </c>
      <c r="L76" s="5"/>
    </row>
    <row r="77" spans="2:12" s="12" customFormat="1" ht="16.5" customHeight="1" x14ac:dyDescent="0.2">
      <c r="B77" s="11"/>
      <c r="E77" s="9" t="s">
        <v>7</v>
      </c>
      <c r="F77" s="13"/>
      <c r="G77" s="13"/>
      <c r="H77" s="13"/>
      <c r="L77" s="11"/>
    </row>
    <row r="78" spans="2:12" s="12" customFormat="1" ht="12" customHeight="1" x14ac:dyDescent="0.2">
      <c r="B78" s="11"/>
      <c r="C78" s="8" t="s">
        <v>8</v>
      </c>
      <c r="L78" s="11"/>
    </row>
    <row r="79" spans="2:12" s="12" customFormat="1" ht="16.5" customHeight="1" x14ac:dyDescent="0.2">
      <c r="B79" s="11"/>
      <c r="E79" s="14" t="str">
        <f>E11</f>
        <v>F - Mobiliář</v>
      </c>
      <c r="F79" s="13"/>
      <c r="G79" s="13"/>
      <c r="H79" s="13"/>
      <c r="L79" s="11"/>
    </row>
    <row r="80" spans="2:12" s="12" customFormat="1" ht="6.9" customHeight="1" x14ac:dyDescent="0.2">
      <c r="B80" s="11"/>
      <c r="L80" s="11"/>
    </row>
    <row r="81" spans="2:65" s="12" customFormat="1" ht="12" customHeight="1" x14ac:dyDescent="0.2">
      <c r="B81" s="11"/>
      <c r="C81" s="8" t="s">
        <v>13</v>
      </c>
      <c r="F81" s="15" t="str">
        <f>F14</f>
        <v xml:space="preserve"> </v>
      </c>
      <c r="I81" s="8" t="s">
        <v>15</v>
      </c>
      <c r="J81" s="16" t="str">
        <f>IF(J14="","",J14)</f>
        <v>14. 5. 2025</v>
      </c>
      <c r="L81" s="11"/>
    </row>
    <row r="82" spans="2:65" s="12" customFormat="1" ht="6.9" customHeight="1" x14ac:dyDescent="0.2">
      <c r="B82" s="11"/>
      <c r="L82" s="11"/>
    </row>
    <row r="83" spans="2:65" s="12" customFormat="1" ht="15.15" customHeight="1" x14ac:dyDescent="0.2">
      <c r="B83" s="11"/>
      <c r="C83" s="8" t="s">
        <v>16</v>
      </c>
      <c r="F83" s="15" t="str">
        <f>E17</f>
        <v xml:space="preserve"> </v>
      </c>
      <c r="I83" s="8" t="s">
        <v>20</v>
      </c>
      <c r="J83" s="41" t="str">
        <f>E23</f>
        <v xml:space="preserve"> </v>
      </c>
      <c r="L83" s="11"/>
    </row>
    <row r="84" spans="2:65" s="12" customFormat="1" ht="15.15" customHeight="1" x14ac:dyDescent="0.2">
      <c r="B84" s="11"/>
      <c r="C84" s="8" t="s">
        <v>19</v>
      </c>
      <c r="F84" s="15" t="str">
        <f>IF(E20="","",E20)</f>
        <v>Vyplň údaj</v>
      </c>
      <c r="I84" s="8" t="s">
        <v>21</v>
      </c>
      <c r="J84" s="41" t="str">
        <f>E26</f>
        <v xml:space="preserve"> </v>
      </c>
      <c r="L84" s="11"/>
    </row>
    <row r="85" spans="2:65" s="12" customFormat="1" ht="10.35" customHeight="1" x14ac:dyDescent="0.2">
      <c r="B85" s="11"/>
      <c r="L85" s="11"/>
    </row>
    <row r="86" spans="2:65" s="63" customFormat="1" ht="29.25" customHeight="1" x14ac:dyDescent="0.2">
      <c r="B86" s="55"/>
      <c r="C86" s="56" t="s">
        <v>44</v>
      </c>
      <c r="D86" s="57" t="s">
        <v>45</v>
      </c>
      <c r="E86" s="57" t="s">
        <v>46</v>
      </c>
      <c r="F86" s="57" t="s">
        <v>47</v>
      </c>
      <c r="G86" s="57" t="s">
        <v>48</v>
      </c>
      <c r="H86" s="57" t="s">
        <v>49</v>
      </c>
      <c r="I86" s="57" t="s">
        <v>50</v>
      </c>
      <c r="J86" s="58" t="s">
        <v>38</v>
      </c>
      <c r="K86" s="59" t="s">
        <v>51</v>
      </c>
      <c r="L86" s="55"/>
      <c r="M86" s="60" t="s">
        <v>11</v>
      </c>
      <c r="N86" s="61" t="s">
        <v>27</v>
      </c>
      <c r="O86" s="61" t="s">
        <v>52</v>
      </c>
      <c r="P86" s="61" t="s">
        <v>53</v>
      </c>
      <c r="Q86" s="61" t="s">
        <v>54</v>
      </c>
      <c r="R86" s="61" t="s">
        <v>55</v>
      </c>
      <c r="S86" s="61" t="s">
        <v>56</v>
      </c>
      <c r="T86" s="62" t="s">
        <v>57</v>
      </c>
    </row>
    <row r="87" spans="2:65" s="12" customFormat="1" ht="22.95" customHeight="1" x14ac:dyDescent="0.3">
      <c r="B87" s="11"/>
      <c r="C87" s="64" t="s">
        <v>58</v>
      </c>
      <c r="J87" s="65">
        <f>BK87</f>
        <v>0</v>
      </c>
      <c r="L87" s="11"/>
      <c r="M87" s="66"/>
      <c r="N87" s="23"/>
      <c r="O87" s="23"/>
      <c r="P87" s="67">
        <f>P88</f>
        <v>0</v>
      </c>
      <c r="Q87" s="23"/>
      <c r="R87" s="67">
        <f>R88</f>
        <v>0</v>
      </c>
      <c r="S87" s="23"/>
      <c r="T87" s="68">
        <f>T88</f>
        <v>0</v>
      </c>
      <c r="AT87" s="2" t="s">
        <v>59</v>
      </c>
      <c r="AU87" s="2" t="s">
        <v>40</v>
      </c>
      <c r="BK87" s="69">
        <f>BK88</f>
        <v>0</v>
      </c>
    </row>
    <row r="88" spans="2:65" s="71" customFormat="1" ht="25.95" customHeight="1" x14ac:dyDescent="0.25">
      <c r="B88" s="70"/>
      <c r="D88" s="72" t="s">
        <v>59</v>
      </c>
      <c r="E88" s="73" t="s">
        <v>60</v>
      </c>
      <c r="F88" s="73" t="s">
        <v>61</v>
      </c>
      <c r="I88" s="74"/>
      <c r="J88" s="75">
        <f>BK88</f>
        <v>0</v>
      </c>
      <c r="L88" s="70"/>
      <c r="M88" s="76"/>
      <c r="P88" s="77">
        <f>P89</f>
        <v>0</v>
      </c>
      <c r="R88" s="77">
        <f>R89</f>
        <v>0</v>
      </c>
      <c r="T88" s="78">
        <f>T89</f>
        <v>0</v>
      </c>
      <c r="AR88" s="72" t="s">
        <v>62</v>
      </c>
      <c r="AT88" s="79" t="s">
        <v>59</v>
      </c>
      <c r="AU88" s="79" t="s">
        <v>63</v>
      </c>
      <c r="AY88" s="72" t="s">
        <v>64</v>
      </c>
      <c r="BK88" s="80">
        <f>BK89</f>
        <v>0</v>
      </c>
    </row>
    <row r="89" spans="2:65" s="71" customFormat="1" ht="22.95" customHeight="1" x14ac:dyDescent="0.25">
      <c r="B89" s="70"/>
      <c r="D89" s="72" t="s">
        <v>59</v>
      </c>
      <c r="E89" s="81" t="s">
        <v>65</v>
      </c>
      <c r="F89" s="81" t="s">
        <v>66</v>
      </c>
      <c r="I89" s="74"/>
      <c r="J89" s="82">
        <f>BK89</f>
        <v>0</v>
      </c>
      <c r="L89" s="70"/>
      <c r="M89" s="76"/>
      <c r="P89" s="77">
        <f>SUM(P90:P115)</f>
        <v>0</v>
      </c>
      <c r="R89" s="77">
        <f>SUM(R90:R115)</f>
        <v>0</v>
      </c>
      <c r="T89" s="78">
        <f>SUM(T90:T115)</f>
        <v>0</v>
      </c>
      <c r="AR89" s="72" t="s">
        <v>62</v>
      </c>
      <c r="AT89" s="79" t="s">
        <v>59</v>
      </c>
      <c r="AU89" s="79" t="s">
        <v>62</v>
      </c>
      <c r="AY89" s="72" t="s">
        <v>64</v>
      </c>
      <c r="BK89" s="80">
        <f>SUM(BK90:BK115)</f>
        <v>0</v>
      </c>
    </row>
    <row r="90" spans="2:65" s="12" customFormat="1" ht="16.5" customHeight="1" x14ac:dyDescent="0.2">
      <c r="B90" s="11"/>
      <c r="C90" s="83" t="s">
        <v>62</v>
      </c>
      <c r="D90" s="83" t="s">
        <v>67</v>
      </c>
      <c r="E90" s="84" t="s">
        <v>68</v>
      </c>
      <c r="F90" s="85" t="s">
        <v>69</v>
      </c>
      <c r="G90" s="86" t="s">
        <v>70</v>
      </c>
      <c r="H90" s="87">
        <v>5</v>
      </c>
      <c r="I90" s="88"/>
      <c r="J90" s="89">
        <f>ROUND(I90*H90,2)</f>
        <v>0</v>
      </c>
      <c r="K90" s="90"/>
      <c r="L90" s="11"/>
      <c r="M90" s="91" t="s">
        <v>11</v>
      </c>
      <c r="N90" s="92" t="s">
        <v>28</v>
      </c>
      <c r="P90" s="93">
        <f>O90*H90</f>
        <v>0</v>
      </c>
      <c r="Q90" s="93">
        <v>0</v>
      </c>
      <c r="R90" s="93">
        <f>Q90*H90</f>
        <v>0</v>
      </c>
      <c r="S90" s="93">
        <v>0</v>
      </c>
      <c r="T90" s="94">
        <f>S90*H90</f>
        <v>0</v>
      </c>
      <c r="AR90" s="95" t="s">
        <v>71</v>
      </c>
      <c r="AT90" s="95" t="s">
        <v>67</v>
      </c>
      <c r="AU90" s="95" t="s">
        <v>1</v>
      </c>
      <c r="AY90" s="2" t="s">
        <v>64</v>
      </c>
      <c r="BE90" s="96">
        <f>IF(N90="základní",J90,0)</f>
        <v>0</v>
      </c>
      <c r="BF90" s="96">
        <f>IF(N90="snížená",J90,0)</f>
        <v>0</v>
      </c>
      <c r="BG90" s="96">
        <f>IF(N90="zákl. přenesená",J90,0)</f>
        <v>0</v>
      </c>
      <c r="BH90" s="96">
        <f>IF(N90="sníž. přenesená",J90,0)</f>
        <v>0</v>
      </c>
      <c r="BI90" s="96">
        <f>IF(N90="nulová",J90,0)</f>
        <v>0</v>
      </c>
      <c r="BJ90" s="2" t="s">
        <v>62</v>
      </c>
      <c r="BK90" s="96">
        <f>ROUND(I90*H90,2)</f>
        <v>0</v>
      </c>
      <c r="BL90" s="2" t="s">
        <v>71</v>
      </c>
      <c r="BM90" s="95" t="s">
        <v>72</v>
      </c>
    </row>
    <row r="91" spans="2:65" s="12" customFormat="1" ht="16.5" customHeight="1" x14ac:dyDescent="0.2">
      <c r="B91" s="11"/>
      <c r="C91" s="83" t="s">
        <v>1</v>
      </c>
      <c r="D91" s="83" t="s">
        <v>67</v>
      </c>
      <c r="E91" s="84" t="s">
        <v>73</v>
      </c>
      <c r="F91" s="85" t="s">
        <v>74</v>
      </c>
      <c r="G91" s="86" t="s">
        <v>70</v>
      </c>
      <c r="H91" s="87">
        <v>8</v>
      </c>
      <c r="I91" s="88"/>
      <c r="J91" s="89">
        <f>ROUND(I91*H91,2)</f>
        <v>0</v>
      </c>
      <c r="K91" s="90"/>
      <c r="L91" s="11"/>
      <c r="M91" s="91" t="s">
        <v>11</v>
      </c>
      <c r="N91" s="92" t="s">
        <v>28</v>
      </c>
      <c r="P91" s="93">
        <f>O91*H91</f>
        <v>0</v>
      </c>
      <c r="Q91" s="93">
        <v>0</v>
      </c>
      <c r="R91" s="93">
        <f>Q91*H91</f>
        <v>0</v>
      </c>
      <c r="S91" s="93">
        <v>0</v>
      </c>
      <c r="T91" s="94">
        <f>S91*H91</f>
        <v>0</v>
      </c>
      <c r="AR91" s="95" t="s">
        <v>71</v>
      </c>
      <c r="AT91" s="95" t="s">
        <v>67</v>
      </c>
      <c r="AU91" s="95" t="s">
        <v>1</v>
      </c>
      <c r="AY91" s="2" t="s">
        <v>64</v>
      </c>
      <c r="BE91" s="96">
        <f>IF(N91="základní",J91,0)</f>
        <v>0</v>
      </c>
      <c r="BF91" s="96">
        <f>IF(N91="snížená",J91,0)</f>
        <v>0</v>
      </c>
      <c r="BG91" s="96">
        <f>IF(N91="zákl. přenesená",J91,0)</f>
        <v>0</v>
      </c>
      <c r="BH91" s="96">
        <f>IF(N91="sníž. přenesená",J91,0)</f>
        <v>0</v>
      </c>
      <c r="BI91" s="96">
        <f>IF(N91="nulová",J91,0)</f>
        <v>0</v>
      </c>
      <c r="BJ91" s="2" t="s">
        <v>62</v>
      </c>
      <c r="BK91" s="96">
        <f>ROUND(I91*H91,2)</f>
        <v>0</v>
      </c>
      <c r="BL91" s="2" t="s">
        <v>71</v>
      </c>
      <c r="BM91" s="95" t="s">
        <v>75</v>
      </c>
    </row>
    <row r="92" spans="2:65" s="12" customFormat="1" ht="19.2" x14ac:dyDescent="0.2">
      <c r="B92" s="11"/>
      <c r="D92" s="97" t="s">
        <v>76</v>
      </c>
      <c r="F92" s="98" t="s">
        <v>77</v>
      </c>
      <c r="I92" s="99"/>
      <c r="L92" s="11"/>
      <c r="M92" s="100"/>
      <c r="T92" s="101"/>
      <c r="AT92" s="2" t="s">
        <v>76</v>
      </c>
      <c r="AU92" s="2" t="s">
        <v>1</v>
      </c>
    </row>
    <row r="93" spans="2:65" s="12" customFormat="1" ht="16.5" customHeight="1" x14ac:dyDescent="0.2">
      <c r="B93" s="11"/>
      <c r="C93" s="83" t="s">
        <v>78</v>
      </c>
      <c r="D93" s="83" t="s">
        <v>67</v>
      </c>
      <c r="E93" s="84" t="s">
        <v>79</v>
      </c>
      <c r="F93" s="85" t="s">
        <v>80</v>
      </c>
      <c r="G93" s="86" t="s">
        <v>70</v>
      </c>
      <c r="H93" s="87">
        <v>1</v>
      </c>
      <c r="I93" s="88"/>
      <c r="J93" s="89">
        <f>ROUND(I93*H93,2)</f>
        <v>0</v>
      </c>
      <c r="K93" s="90"/>
      <c r="L93" s="11"/>
      <c r="M93" s="91" t="s">
        <v>11</v>
      </c>
      <c r="N93" s="92" t="s">
        <v>28</v>
      </c>
      <c r="P93" s="93">
        <f>O93*H93</f>
        <v>0</v>
      </c>
      <c r="Q93" s="93">
        <v>0</v>
      </c>
      <c r="R93" s="93">
        <f>Q93*H93</f>
        <v>0</v>
      </c>
      <c r="S93" s="93">
        <v>0</v>
      </c>
      <c r="T93" s="94">
        <f>S93*H93</f>
        <v>0</v>
      </c>
      <c r="AR93" s="95" t="s">
        <v>71</v>
      </c>
      <c r="AT93" s="95" t="s">
        <v>67</v>
      </c>
      <c r="AU93" s="95" t="s">
        <v>1</v>
      </c>
      <c r="AY93" s="2" t="s">
        <v>64</v>
      </c>
      <c r="BE93" s="96">
        <f>IF(N93="základní",J93,0)</f>
        <v>0</v>
      </c>
      <c r="BF93" s="96">
        <f>IF(N93="snížená",J93,0)</f>
        <v>0</v>
      </c>
      <c r="BG93" s="96">
        <f>IF(N93="zákl. přenesená",J93,0)</f>
        <v>0</v>
      </c>
      <c r="BH93" s="96">
        <f>IF(N93="sníž. přenesená",J93,0)</f>
        <v>0</v>
      </c>
      <c r="BI93" s="96">
        <f>IF(N93="nulová",J93,0)</f>
        <v>0</v>
      </c>
      <c r="BJ93" s="2" t="s">
        <v>62</v>
      </c>
      <c r="BK93" s="96">
        <f>ROUND(I93*H93,2)</f>
        <v>0</v>
      </c>
      <c r="BL93" s="2" t="s">
        <v>71</v>
      </c>
      <c r="BM93" s="95" t="s">
        <v>81</v>
      </c>
    </row>
    <row r="94" spans="2:65" s="12" customFormat="1" ht="19.2" x14ac:dyDescent="0.2">
      <c r="B94" s="11"/>
      <c r="D94" s="97" t="s">
        <v>76</v>
      </c>
      <c r="F94" s="98" t="s">
        <v>77</v>
      </c>
      <c r="I94" s="99"/>
      <c r="L94" s="11"/>
      <c r="M94" s="100"/>
      <c r="T94" s="101"/>
      <c r="AT94" s="2" t="s">
        <v>76</v>
      </c>
      <c r="AU94" s="2" t="s">
        <v>1</v>
      </c>
    </row>
    <row r="95" spans="2:65" s="12" customFormat="1" ht="16.5" customHeight="1" x14ac:dyDescent="0.2">
      <c r="B95" s="11"/>
      <c r="C95" s="83" t="s">
        <v>71</v>
      </c>
      <c r="D95" s="83" t="s">
        <v>67</v>
      </c>
      <c r="E95" s="84" t="s">
        <v>82</v>
      </c>
      <c r="F95" s="85" t="s">
        <v>83</v>
      </c>
      <c r="G95" s="86" t="s">
        <v>70</v>
      </c>
      <c r="H95" s="87">
        <v>1</v>
      </c>
      <c r="I95" s="88"/>
      <c r="J95" s="89">
        <f>ROUND(I95*H95,2)</f>
        <v>0</v>
      </c>
      <c r="K95" s="90"/>
      <c r="L95" s="11"/>
      <c r="M95" s="91" t="s">
        <v>11</v>
      </c>
      <c r="N95" s="92" t="s">
        <v>28</v>
      </c>
      <c r="P95" s="93">
        <f>O95*H95</f>
        <v>0</v>
      </c>
      <c r="Q95" s="93">
        <v>0</v>
      </c>
      <c r="R95" s="93">
        <f>Q95*H95</f>
        <v>0</v>
      </c>
      <c r="S95" s="93">
        <v>0</v>
      </c>
      <c r="T95" s="94">
        <f>S95*H95</f>
        <v>0</v>
      </c>
      <c r="AR95" s="95" t="s">
        <v>71</v>
      </c>
      <c r="AT95" s="95" t="s">
        <v>67</v>
      </c>
      <c r="AU95" s="95" t="s">
        <v>1</v>
      </c>
      <c r="AY95" s="2" t="s">
        <v>64</v>
      </c>
      <c r="BE95" s="96">
        <f>IF(N95="základní",J95,0)</f>
        <v>0</v>
      </c>
      <c r="BF95" s="96">
        <f>IF(N95="snížená",J95,0)</f>
        <v>0</v>
      </c>
      <c r="BG95" s="96">
        <f>IF(N95="zákl. přenesená",J95,0)</f>
        <v>0</v>
      </c>
      <c r="BH95" s="96">
        <f>IF(N95="sníž. přenesená",J95,0)</f>
        <v>0</v>
      </c>
      <c r="BI95" s="96">
        <f>IF(N95="nulová",J95,0)</f>
        <v>0</v>
      </c>
      <c r="BJ95" s="2" t="s">
        <v>62</v>
      </c>
      <c r="BK95" s="96">
        <f>ROUND(I95*H95,2)</f>
        <v>0</v>
      </c>
      <c r="BL95" s="2" t="s">
        <v>71</v>
      </c>
      <c r="BM95" s="95" t="s">
        <v>84</v>
      </c>
    </row>
    <row r="96" spans="2:65" s="12" customFormat="1" ht="19.2" x14ac:dyDescent="0.2">
      <c r="B96" s="11"/>
      <c r="D96" s="97" t="s">
        <v>76</v>
      </c>
      <c r="F96" s="98" t="s">
        <v>77</v>
      </c>
      <c r="I96" s="99"/>
      <c r="L96" s="11"/>
      <c r="M96" s="100"/>
      <c r="T96" s="101"/>
      <c r="AT96" s="2" t="s">
        <v>76</v>
      </c>
      <c r="AU96" s="2" t="s">
        <v>1</v>
      </c>
    </row>
    <row r="97" spans="2:65" s="12" customFormat="1" ht="16.5" customHeight="1" x14ac:dyDescent="0.2">
      <c r="B97" s="11"/>
      <c r="C97" s="83" t="s">
        <v>85</v>
      </c>
      <c r="D97" s="83" t="s">
        <v>67</v>
      </c>
      <c r="E97" s="84" t="s">
        <v>86</v>
      </c>
      <c r="F97" s="85" t="s">
        <v>87</v>
      </c>
      <c r="G97" s="86" t="s">
        <v>70</v>
      </c>
      <c r="H97" s="87">
        <v>1</v>
      </c>
      <c r="I97" s="88"/>
      <c r="J97" s="89">
        <f>ROUND(I97*H97,2)</f>
        <v>0</v>
      </c>
      <c r="K97" s="90"/>
      <c r="L97" s="11"/>
      <c r="M97" s="91" t="s">
        <v>11</v>
      </c>
      <c r="N97" s="92" t="s">
        <v>28</v>
      </c>
      <c r="P97" s="93">
        <f>O97*H97</f>
        <v>0</v>
      </c>
      <c r="Q97" s="93">
        <v>0</v>
      </c>
      <c r="R97" s="93">
        <f>Q97*H97</f>
        <v>0</v>
      </c>
      <c r="S97" s="93">
        <v>0</v>
      </c>
      <c r="T97" s="94">
        <f>S97*H97</f>
        <v>0</v>
      </c>
      <c r="AR97" s="95" t="s">
        <v>71</v>
      </c>
      <c r="AT97" s="95" t="s">
        <v>67</v>
      </c>
      <c r="AU97" s="95" t="s">
        <v>1</v>
      </c>
      <c r="AY97" s="2" t="s">
        <v>64</v>
      </c>
      <c r="BE97" s="96">
        <f>IF(N97="základní",J97,0)</f>
        <v>0</v>
      </c>
      <c r="BF97" s="96">
        <f>IF(N97="snížená",J97,0)</f>
        <v>0</v>
      </c>
      <c r="BG97" s="96">
        <f>IF(N97="zákl. přenesená",J97,0)</f>
        <v>0</v>
      </c>
      <c r="BH97" s="96">
        <f>IF(N97="sníž. přenesená",J97,0)</f>
        <v>0</v>
      </c>
      <c r="BI97" s="96">
        <f>IF(N97="nulová",J97,0)</f>
        <v>0</v>
      </c>
      <c r="BJ97" s="2" t="s">
        <v>62</v>
      </c>
      <c r="BK97" s="96">
        <f>ROUND(I97*H97,2)</f>
        <v>0</v>
      </c>
      <c r="BL97" s="2" t="s">
        <v>71</v>
      </c>
      <c r="BM97" s="95" t="s">
        <v>88</v>
      </c>
    </row>
    <row r="98" spans="2:65" s="12" customFormat="1" ht="19.2" x14ac:dyDescent="0.2">
      <c r="B98" s="11"/>
      <c r="D98" s="97" t="s">
        <v>76</v>
      </c>
      <c r="F98" s="98" t="s">
        <v>77</v>
      </c>
      <c r="I98" s="99"/>
      <c r="L98" s="11"/>
      <c r="M98" s="100"/>
      <c r="T98" s="101"/>
      <c r="AT98" s="2" t="s">
        <v>76</v>
      </c>
      <c r="AU98" s="2" t="s">
        <v>1</v>
      </c>
    </row>
    <row r="99" spans="2:65" s="12" customFormat="1" ht="16.5" customHeight="1" x14ac:dyDescent="0.2">
      <c r="B99" s="11"/>
      <c r="C99" s="83" t="s">
        <v>89</v>
      </c>
      <c r="D99" s="83" t="s">
        <v>67</v>
      </c>
      <c r="E99" s="84" t="s">
        <v>90</v>
      </c>
      <c r="F99" s="85" t="s">
        <v>91</v>
      </c>
      <c r="G99" s="86" t="s">
        <v>70</v>
      </c>
      <c r="H99" s="87">
        <v>1</v>
      </c>
      <c r="I99" s="88"/>
      <c r="J99" s="89">
        <f>ROUND(I99*H99,2)</f>
        <v>0</v>
      </c>
      <c r="K99" s="90"/>
      <c r="L99" s="11"/>
      <c r="M99" s="91" t="s">
        <v>11</v>
      </c>
      <c r="N99" s="92" t="s">
        <v>28</v>
      </c>
      <c r="P99" s="93">
        <f>O99*H99</f>
        <v>0</v>
      </c>
      <c r="Q99" s="93">
        <v>0</v>
      </c>
      <c r="R99" s="93">
        <f>Q99*H99</f>
        <v>0</v>
      </c>
      <c r="S99" s="93">
        <v>0</v>
      </c>
      <c r="T99" s="94">
        <f>S99*H99</f>
        <v>0</v>
      </c>
      <c r="AR99" s="95" t="s">
        <v>71</v>
      </c>
      <c r="AT99" s="95" t="s">
        <v>67</v>
      </c>
      <c r="AU99" s="95" t="s">
        <v>1</v>
      </c>
      <c r="AY99" s="2" t="s">
        <v>64</v>
      </c>
      <c r="BE99" s="96">
        <f>IF(N99="základní",J99,0)</f>
        <v>0</v>
      </c>
      <c r="BF99" s="96">
        <f>IF(N99="snížená",J99,0)</f>
        <v>0</v>
      </c>
      <c r="BG99" s="96">
        <f>IF(N99="zákl. přenesená",J99,0)</f>
        <v>0</v>
      </c>
      <c r="BH99" s="96">
        <f>IF(N99="sníž. přenesená",J99,0)</f>
        <v>0</v>
      </c>
      <c r="BI99" s="96">
        <f>IF(N99="nulová",J99,0)</f>
        <v>0</v>
      </c>
      <c r="BJ99" s="2" t="s">
        <v>62</v>
      </c>
      <c r="BK99" s="96">
        <f>ROUND(I99*H99,2)</f>
        <v>0</v>
      </c>
      <c r="BL99" s="2" t="s">
        <v>71</v>
      </c>
      <c r="BM99" s="95" t="s">
        <v>92</v>
      </c>
    </row>
    <row r="100" spans="2:65" s="12" customFormat="1" ht="19.2" x14ac:dyDescent="0.2">
      <c r="B100" s="11"/>
      <c r="D100" s="97" t="s">
        <v>76</v>
      </c>
      <c r="F100" s="98" t="s">
        <v>77</v>
      </c>
      <c r="I100" s="99"/>
      <c r="L100" s="11"/>
      <c r="M100" s="100"/>
      <c r="T100" s="101"/>
      <c r="AT100" s="2" t="s">
        <v>76</v>
      </c>
      <c r="AU100" s="2" t="s">
        <v>1</v>
      </c>
    </row>
    <row r="101" spans="2:65" s="12" customFormat="1" ht="16.5" customHeight="1" x14ac:dyDescent="0.2">
      <c r="B101" s="11"/>
      <c r="C101" s="83" t="s">
        <v>93</v>
      </c>
      <c r="D101" s="83" t="s">
        <v>67</v>
      </c>
      <c r="E101" s="84" t="s">
        <v>94</v>
      </c>
      <c r="F101" s="85" t="s">
        <v>95</v>
      </c>
      <c r="G101" s="86" t="s">
        <v>70</v>
      </c>
      <c r="H101" s="87">
        <v>1</v>
      </c>
      <c r="I101" s="88"/>
      <c r="J101" s="89">
        <f>ROUND(I101*H101,2)</f>
        <v>0</v>
      </c>
      <c r="K101" s="90"/>
      <c r="L101" s="11"/>
      <c r="M101" s="91" t="s">
        <v>11</v>
      </c>
      <c r="N101" s="92" t="s">
        <v>28</v>
      </c>
      <c r="P101" s="93">
        <f>O101*H101</f>
        <v>0</v>
      </c>
      <c r="Q101" s="93">
        <v>0</v>
      </c>
      <c r="R101" s="93">
        <f>Q101*H101</f>
        <v>0</v>
      </c>
      <c r="S101" s="93">
        <v>0</v>
      </c>
      <c r="T101" s="94">
        <f>S101*H101</f>
        <v>0</v>
      </c>
      <c r="AR101" s="95" t="s">
        <v>71</v>
      </c>
      <c r="AT101" s="95" t="s">
        <v>67</v>
      </c>
      <c r="AU101" s="95" t="s">
        <v>1</v>
      </c>
      <c r="AY101" s="2" t="s">
        <v>64</v>
      </c>
      <c r="BE101" s="96">
        <f>IF(N101="základní",J101,0)</f>
        <v>0</v>
      </c>
      <c r="BF101" s="96">
        <f>IF(N101="snížená",J101,0)</f>
        <v>0</v>
      </c>
      <c r="BG101" s="96">
        <f>IF(N101="zákl. přenesená",J101,0)</f>
        <v>0</v>
      </c>
      <c r="BH101" s="96">
        <f>IF(N101="sníž. přenesená",J101,0)</f>
        <v>0</v>
      </c>
      <c r="BI101" s="96">
        <f>IF(N101="nulová",J101,0)</f>
        <v>0</v>
      </c>
      <c r="BJ101" s="2" t="s">
        <v>62</v>
      </c>
      <c r="BK101" s="96">
        <f>ROUND(I101*H101,2)</f>
        <v>0</v>
      </c>
      <c r="BL101" s="2" t="s">
        <v>71</v>
      </c>
      <c r="BM101" s="95" t="s">
        <v>96</v>
      </c>
    </row>
    <row r="102" spans="2:65" s="12" customFormat="1" ht="19.2" x14ac:dyDescent="0.2">
      <c r="B102" s="11"/>
      <c r="D102" s="97" t="s">
        <v>76</v>
      </c>
      <c r="F102" s="98" t="s">
        <v>77</v>
      </c>
      <c r="I102" s="99"/>
      <c r="L102" s="11"/>
      <c r="M102" s="100"/>
      <c r="T102" s="101"/>
      <c r="AT102" s="2" t="s">
        <v>76</v>
      </c>
      <c r="AU102" s="2" t="s">
        <v>1</v>
      </c>
    </row>
    <row r="103" spans="2:65" s="12" customFormat="1" ht="16.5" customHeight="1" x14ac:dyDescent="0.2">
      <c r="B103" s="11"/>
      <c r="C103" s="83" t="s">
        <v>97</v>
      </c>
      <c r="D103" s="83" t="s">
        <v>67</v>
      </c>
      <c r="E103" s="84" t="s">
        <v>98</v>
      </c>
      <c r="F103" s="85" t="s">
        <v>99</v>
      </c>
      <c r="G103" s="86" t="s">
        <v>100</v>
      </c>
      <c r="H103" s="87">
        <v>1</v>
      </c>
      <c r="I103" s="88"/>
      <c r="J103" s="89">
        <f>ROUND(I103*H103,2)</f>
        <v>0</v>
      </c>
      <c r="K103" s="90"/>
      <c r="L103" s="11"/>
      <c r="M103" s="91" t="s">
        <v>11</v>
      </c>
      <c r="N103" s="92" t="s">
        <v>28</v>
      </c>
      <c r="P103" s="93">
        <f>O103*H103</f>
        <v>0</v>
      </c>
      <c r="Q103" s="93">
        <v>0</v>
      </c>
      <c r="R103" s="93">
        <f>Q103*H103</f>
        <v>0</v>
      </c>
      <c r="S103" s="93">
        <v>0</v>
      </c>
      <c r="T103" s="94">
        <f>S103*H103</f>
        <v>0</v>
      </c>
      <c r="AR103" s="95" t="s">
        <v>71</v>
      </c>
      <c r="AT103" s="95" t="s">
        <v>67</v>
      </c>
      <c r="AU103" s="95" t="s">
        <v>1</v>
      </c>
      <c r="AY103" s="2" t="s">
        <v>64</v>
      </c>
      <c r="BE103" s="96">
        <f>IF(N103="základní",J103,0)</f>
        <v>0</v>
      </c>
      <c r="BF103" s="96">
        <f>IF(N103="snížená",J103,0)</f>
        <v>0</v>
      </c>
      <c r="BG103" s="96">
        <f>IF(N103="zákl. přenesená",J103,0)</f>
        <v>0</v>
      </c>
      <c r="BH103" s="96">
        <f>IF(N103="sníž. přenesená",J103,0)</f>
        <v>0</v>
      </c>
      <c r="BI103" s="96">
        <f>IF(N103="nulová",J103,0)</f>
        <v>0</v>
      </c>
      <c r="BJ103" s="2" t="s">
        <v>62</v>
      </c>
      <c r="BK103" s="96">
        <f>ROUND(I103*H103,2)</f>
        <v>0</v>
      </c>
      <c r="BL103" s="2" t="s">
        <v>71</v>
      </c>
      <c r="BM103" s="95" t="s">
        <v>101</v>
      </c>
    </row>
    <row r="104" spans="2:65" s="12" customFormat="1" ht="19.2" x14ac:dyDescent="0.2">
      <c r="B104" s="11"/>
      <c r="D104" s="97" t="s">
        <v>76</v>
      </c>
      <c r="F104" s="98" t="s">
        <v>77</v>
      </c>
      <c r="I104" s="99"/>
      <c r="L104" s="11"/>
      <c r="M104" s="100"/>
      <c r="T104" s="101"/>
      <c r="AT104" s="2" t="s">
        <v>76</v>
      </c>
      <c r="AU104" s="2" t="s">
        <v>1</v>
      </c>
    </row>
    <row r="105" spans="2:65" s="12" customFormat="1" ht="16.5" customHeight="1" x14ac:dyDescent="0.2">
      <c r="B105" s="11"/>
      <c r="C105" s="83" t="s">
        <v>102</v>
      </c>
      <c r="D105" s="83" t="s">
        <v>67</v>
      </c>
      <c r="E105" s="84" t="s">
        <v>103</v>
      </c>
      <c r="F105" s="85" t="s">
        <v>104</v>
      </c>
      <c r="G105" s="86" t="s">
        <v>70</v>
      </c>
      <c r="H105" s="87">
        <v>1</v>
      </c>
      <c r="I105" s="88"/>
      <c r="J105" s="89">
        <f>ROUND(I105*H105,2)</f>
        <v>0</v>
      </c>
      <c r="K105" s="90"/>
      <c r="L105" s="11"/>
      <c r="M105" s="91" t="s">
        <v>11</v>
      </c>
      <c r="N105" s="92" t="s">
        <v>28</v>
      </c>
      <c r="P105" s="93">
        <f>O105*H105</f>
        <v>0</v>
      </c>
      <c r="Q105" s="93">
        <v>0</v>
      </c>
      <c r="R105" s="93">
        <f>Q105*H105</f>
        <v>0</v>
      </c>
      <c r="S105" s="93">
        <v>0</v>
      </c>
      <c r="T105" s="94">
        <f>S105*H105</f>
        <v>0</v>
      </c>
      <c r="AR105" s="95" t="s">
        <v>71</v>
      </c>
      <c r="AT105" s="95" t="s">
        <v>67</v>
      </c>
      <c r="AU105" s="95" t="s">
        <v>1</v>
      </c>
      <c r="AY105" s="2" t="s">
        <v>64</v>
      </c>
      <c r="BE105" s="96">
        <f>IF(N105="základní",J105,0)</f>
        <v>0</v>
      </c>
      <c r="BF105" s="96">
        <f>IF(N105="snížená",J105,0)</f>
        <v>0</v>
      </c>
      <c r="BG105" s="96">
        <f>IF(N105="zákl. přenesená",J105,0)</f>
        <v>0</v>
      </c>
      <c r="BH105" s="96">
        <f>IF(N105="sníž. přenesená",J105,0)</f>
        <v>0</v>
      </c>
      <c r="BI105" s="96">
        <f>IF(N105="nulová",J105,0)</f>
        <v>0</v>
      </c>
      <c r="BJ105" s="2" t="s">
        <v>62</v>
      </c>
      <c r="BK105" s="96">
        <f>ROUND(I105*H105,2)</f>
        <v>0</v>
      </c>
      <c r="BL105" s="2" t="s">
        <v>71</v>
      </c>
      <c r="BM105" s="95" t="s">
        <v>105</v>
      </c>
    </row>
    <row r="106" spans="2:65" s="12" customFormat="1" ht="19.2" x14ac:dyDescent="0.2">
      <c r="B106" s="11"/>
      <c r="D106" s="97" t="s">
        <v>76</v>
      </c>
      <c r="F106" s="98" t="s">
        <v>106</v>
      </c>
      <c r="I106" s="99"/>
      <c r="L106" s="11"/>
      <c r="M106" s="100"/>
      <c r="T106" s="101"/>
      <c r="AT106" s="2" t="s">
        <v>76</v>
      </c>
      <c r="AU106" s="2" t="s">
        <v>1</v>
      </c>
    </row>
    <row r="107" spans="2:65" s="12" customFormat="1" ht="16.5" customHeight="1" x14ac:dyDescent="0.2">
      <c r="B107" s="11"/>
      <c r="C107" s="83" t="s">
        <v>107</v>
      </c>
      <c r="D107" s="83" t="s">
        <v>67</v>
      </c>
      <c r="E107" s="84" t="s">
        <v>108</v>
      </c>
      <c r="F107" s="85" t="s">
        <v>109</v>
      </c>
      <c r="G107" s="86" t="s">
        <v>70</v>
      </c>
      <c r="H107" s="87">
        <v>6</v>
      </c>
      <c r="I107" s="88"/>
      <c r="J107" s="89">
        <f>ROUND(I107*H107,2)</f>
        <v>0</v>
      </c>
      <c r="K107" s="90"/>
      <c r="L107" s="11"/>
      <c r="M107" s="91" t="s">
        <v>11</v>
      </c>
      <c r="N107" s="92" t="s">
        <v>28</v>
      </c>
      <c r="P107" s="93">
        <f>O107*H107</f>
        <v>0</v>
      </c>
      <c r="Q107" s="93">
        <v>0</v>
      </c>
      <c r="R107" s="93">
        <f>Q107*H107</f>
        <v>0</v>
      </c>
      <c r="S107" s="93">
        <v>0</v>
      </c>
      <c r="T107" s="94">
        <f>S107*H107</f>
        <v>0</v>
      </c>
      <c r="AR107" s="95" t="s">
        <v>71</v>
      </c>
      <c r="AT107" s="95" t="s">
        <v>67</v>
      </c>
      <c r="AU107" s="95" t="s">
        <v>1</v>
      </c>
      <c r="AY107" s="2" t="s">
        <v>64</v>
      </c>
      <c r="BE107" s="96">
        <f>IF(N107="základní",J107,0)</f>
        <v>0</v>
      </c>
      <c r="BF107" s="96">
        <f>IF(N107="snížená",J107,0)</f>
        <v>0</v>
      </c>
      <c r="BG107" s="96">
        <f>IF(N107="zákl. přenesená",J107,0)</f>
        <v>0</v>
      </c>
      <c r="BH107" s="96">
        <f>IF(N107="sníž. přenesená",J107,0)</f>
        <v>0</v>
      </c>
      <c r="BI107" s="96">
        <f>IF(N107="nulová",J107,0)</f>
        <v>0</v>
      </c>
      <c r="BJ107" s="2" t="s">
        <v>62</v>
      </c>
      <c r="BK107" s="96">
        <f>ROUND(I107*H107,2)</f>
        <v>0</v>
      </c>
      <c r="BL107" s="2" t="s">
        <v>71</v>
      </c>
      <c r="BM107" s="95" t="s">
        <v>110</v>
      </c>
    </row>
    <row r="108" spans="2:65" s="12" customFormat="1" ht="19.2" x14ac:dyDescent="0.2">
      <c r="B108" s="11"/>
      <c r="D108" s="97" t="s">
        <v>76</v>
      </c>
      <c r="F108" s="98" t="s">
        <v>77</v>
      </c>
      <c r="I108" s="99"/>
      <c r="L108" s="11"/>
      <c r="M108" s="100"/>
      <c r="T108" s="101"/>
      <c r="AT108" s="2" t="s">
        <v>76</v>
      </c>
      <c r="AU108" s="2" t="s">
        <v>1</v>
      </c>
    </row>
    <row r="109" spans="2:65" s="12" customFormat="1" ht="16.5" customHeight="1" x14ac:dyDescent="0.2">
      <c r="B109" s="11"/>
      <c r="C109" s="83" t="s">
        <v>111</v>
      </c>
      <c r="D109" s="83" t="s">
        <v>67</v>
      </c>
      <c r="E109" s="84" t="s">
        <v>112</v>
      </c>
      <c r="F109" s="85" t="s">
        <v>113</v>
      </c>
      <c r="G109" s="86" t="s">
        <v>70</v>
      </c>
      <c r="H109" s="87">
        <v>2</v>
      </c>
      <c r="I109" s="88"/>
      <c r="J109" s="89">
        <f>ROUND(I109*H109,2)</f>
        <v>0</v>
      </c>
      <c r="K109" s="90"/>
      <c r="L109" s="11"/>
      <c r="M109" s="91" t="s">
        <v>11</v>
      </c>
      <c r="N109" s="92" t="s">
        <v>28</v>
      </c>
      <c r="P109" s="93">
        <f>O109*H109</f>
        <v>0</v>
      </c>
      <c r="Q109" s="93">
        <v>0</v>
      </c>
      <c r="R109" s="93">
        <f>Q109*H109</f>
        <v>0</v>
      </c>
      <c r="S109" s="93">
        <v>0</v>
      </c>
      <c r="T109" s="94">
        <f>S109*H109</f>
        <v>0</v>
      </c>
      <c r="AR109" s="95" t="s">
        <v>71</v>
      </c>
      <c r="AT109" s="95" t="s">
        <v>67</v>
      </c>
      <c r="AU109" s="95" t="s">
        <v>1</v>
      </c>
      <c r="AY109" s="2" t="s">
        <v>64</v>
      </c>
      <c r="BE109" s="96">
        <f>IF(N109="základní",J109,0)</f>
        <v>0</v>
      </c>
      <c r="BF109" s="96">
        <f>IF(N109="snížená",J109,0)</f>
        <v>0</v>
      </c>
      <c r="BG109" s="96">
        <f>IF(N109="zákl. přenesená",J109,0)</f>
        <v>0</v>
      </c>
      <c r="BH109" s="96">
        <f>IF(N109="sníž. přenesená",J109,0)</f>
        <v>0</v>
      </c>
      <c r="BI109" s="96">
        <f>IF(N109="nulová",J109,0)</f>
        <v>0</v>
      </c>
      <c r="BJ109" s="2" t="s">
        <v>62</v>
      </c>
      <c r="BK109" s="96">
        <f>ROUND(I109*H109,2)</f>
        <v>0</v>
      </c>
      <c r="BL109" s="2" t="s">
        <v>71</v>
      </c>
      <c r="BM109" s="95" t="s">
        <v>114</v>
      </c>
    </row>
    <row r="110" spans="2:65" s="12" customFormat="1" ht="19.2" x14ac:dyDescent="0.2">
      <c r="B110" s="11"/>
      <c r="D110" s="97" t="s">
        <v>76</v>
      </c>
      <c r="F110" s="98" t="s">
        <v>115</v>
      </c>
      <c r="I110" s="99"/>
      <c r="L110" s="11"/>
      <c r="M110" s="100"/>
      <c r="T110" s="101"/>
      <c r="AT110" s="2" t="s">
        <v>76</v>
      </c>
      <c r="AU110" s="2" t="s">
        <v>1</v>
      </c>
    </row>
    <row r="111" spans="2:65" s="12" customFormat="1" ht="16.5" customHeight="1" x14ac:dyDescent="0.2">
      <c r="B111" s="11"/>
      <c r="C111" s="83" t="s">
        <v>116</v>
      </c>
      <c r="D111" s="83" t="s">
        <v>67</v>
      </c>
      <c r="E111" s="84" t="s">
        <v>117</v>
      </c>
      <c r="F111" s="85" t="s">
        <v>118</v>
      </c>
      <c r="G111" s="86" t="s">
        <v>70</v>
      </c>
      <c r="H111" s="87">
        <v>1</v>
      </c>
      <c r="I111" s="88"/>
      <c r="J111" s="89">
        <f>ROUND(I111*H111,2)</f>
        <v>0</v>
      </c>
      <c r="K111" s="90"/>
      <c r="L111" s="11"/>
      <c r="M111" s="91" t="s">
        <v>11</v>
      </c>
      <c r="N111" s="92" t="s">
        <v>28</v>
      </c>
      <c r="P111" s="93">
        <f>O111*H111</f>
        <v>0</v>
      </c>
      <c r="Q111" s="93">
        <v>0</v>
      </c>
      <c r="R111" s="93">
        <f>Q111*H111</f>
        <v>0</v>
      </c>
      <c r="S111" s="93">
        <v>0</v>
      </c>
      <c r="T111" s="94">
        <f>S111*H111</f>
        <v>0</v>
      </c>
      <c r="AR111" s="95" t="s">
        <v>71</v>
      </c>
      <c r="AT111" s="95" t="s">
        <v>67</v>
      </c>
      <c r="AU111" s="95" t="s">
        <v>1</v>
      </c>
      <c r="AY111" s="2" t="s">
        <v>64</v>
      </c>
      <c r="BE111" s="96">
        <f>IF(N111="základní",J111,0)</f>
        <v>0</v>
      </c>
      <c r="BF111" s="96">
        <f>IF(N111="snížená",J111,0)</f>
        <v>0</v>
      </c>
      <c r="BG111" s="96">
        <f>IF(N111="zákl. přenesená",J111,0)</f>
        <v>0</v>
      </c>
      <c r="BH111" s="96">
        <f>IF(N111="sníž. přenesená",J111,0)</f>
        <v>0</v>
      </c>
      <c r="BI111" s="96">
        <f>IF(N111="nulová",J111,0)</f>
        <v>0</v>
      </c>
      <c r="BJ111" s="2" t="s">
        <v>62</v>
      </c>
      <c r="BK111" s="96">
        <f>ROUND(I111*H111,2)</f>
        <v>0</v>
      </c>
      <c r="BL111" s="2" t="s">
        <v>71</v>
      </c>
      <c r="BM111" s="95" t="s">
        <v>119</v>
      </c>
    </row>
    <row r="112" spans="2:65" s="12" customFormat="1" ht="16.5" customHeight="1" x14ac:dyDescent="0.2">
      <c r="B112" s="11"/>
      <c r="C112" s="83" t="s">
        <v>120</v>
      </c>
      <c r="D112" s="83" t="s">
        <v>67</v>
      </c>
      <c r="E112" s="84" t="s">
        <v>121</v>
      </c>
      <c r="F112" s="85" t="s">
        <v>122</v>
      </c>
      <c r="G112" s="86" t="s">
        <v>70</v>
      </c>
      <c r="H112" s="87">
        <v>1</v>
      </c>
      <c r="I112" s="88"/>
      <c r="J112" s="89">
        <f>ROUND(I112*H112,2)</f>
        <v>0</v>
      </c>
      <c r="K112" s="90"/>
      <c r="L112" s="11"/>
      <c r="M112" s="91" t="s">
        <v>11</v>
      </c>
      <c r="N112" s="92" t="s">
        <v>28</v>
      </c>
      <c r="P112" s="93">
        <f>O112*H112</f>
        <v>0</v>
      </c>
      <c r="Q112" s="93">
        <v>0</v>
      </c>
      <c r="R112" s="93">
        <f>Q112*H112</f>
        <v>0</v>
      </c>
      <c r="S112" s="93">
        <v>0</v>
      </c>
      <c r="T112" s="94">
        <f>S112*H112</f>
        <v>0</v>
      </c>
      <c r="AR112" s="95" t="s">
        <v>71</v>
      </c>
      <c r="AT112" s="95" t="s">
        <v>67</v>
      </c>
      <c r="AU112" s="95" t="s">
        <v>1</v>
      </c>
      <c r="AY112" s="2" t="s">
        <v>64</v>
      </c>
      <c r="BE112" s="96">
        <f>IF(N112="základní",J112,0)</f>
        <v>0</v>
      </c>
      <c r="BF112" s="96">
        <f>IF(N112="snížená",J112,0)</f>
        <v>0</v>
      </c>
      <c r="BG112" s="96">
        <f>IF(N112="zákl. přenesená",J112,0)</f>
        <v>0</v>
      </c>
      <c r="BH112" s="96">
        <f>IF(N112="sníž. přenesená",J112,0)</f>
        <v>0</v>
      </c>
      <c r="BI112" s="96">
        <f>IF(N112="nulová",J112,0)</f>
        <v>0</v>
      </c>
      <c r="BJ112" s="2" t="s">
        <v>62</v>
      </c>
      <c r="BK112" s="96">
        <f>ROUND(I112*H112,2)</f>
        <v>0</v>
      </c>
      <c r="BL112" s="2" t="s">
        <v>71</v>
      </c>
      <c r="BM112" s="95" t="s">
        <v>123</v>
      </c>
    </row>
    <row r="113" spans="2:65" s="12" customFormat="1" ht="19.2" x14ac:dyDescent="0.2">
      <c r="B113" s="11"/>
      <c r="D113" s="97" t="s">
        <v>76</v>
      </c>
      <c r="F113" s="98" t="s">
        <v>77</v>
      </c>
      <c r="I113" s="99"/>
      <c r="L113" s="11"/>
      <c r="M113" s="100"/>
      <c r="T113" s="101"/>
      <c r="AT113" s="2" t="s">
        <v>76</v>
      </c>
      <c r="AU113" s="2" t="s">
        <v>1</v>
      </c>
    </row>
    <row r="114" spans="2:65" s="12" customFormat="1" ht="16.5" customHeight="1" x14ac:dyDescent="0.2">
      <c r="B114" s="11"/>
      <c r="C114" s="83" t="s">
        <v>124</v>
      </c>
      <c r="D114" s="83" t="s">
        <v>67</v>
      </c>
      <c r="E114" s="84" t="s">
        <v>125</v>
      </c>
      <c r="F114" s="85" t="s">
        <v>126</v>
      </c>
      <c r="G114" s="86" t="s">
        <v>70</v>
      </c>
      <c r="H114" s="87">
        <v>1</v>
      </c>
      <c r="I114" s="88"/>
      <c r="J114" s="89">
        <f>ROUND(I114*H114,2)</f>
        <v>0</v>
      </c>
      <c r="K114" s="90"/>
      <c r="L114" s="11"/>
      <c r="M114" s="91" t="s">
        <v>11</v>
      </c>
      <c r="N114" s="92" t="s">
        <v>28</v>
      </c>
      <c r="P114" s="93">
        <f>O114*H114</f>
        <v>0</v>
      </c>
      <c r="Q114" s="93">
        <v>0</v>
      </c>
      <c r="R114" s="93">
        <f>Q114*H114</f>
        <v>0</v>
      </c>
      <c r="S114" s="93">
        <v>0</v>
      </c>
      <c r="T114" s="94">
        <f>S114*H114</f>
        <v>0</v>
      </c>
      <c r="AR114" s="95" t="s">
        <v>71</v>
      </c>
      <c r="AT114" s="95" t="s">
        <v>67</v>
      </c>
      <c r="AU114" s="95" t="s">
        <v>1</v>
      </c>
      <c r="AY114" s="2" t="s">
        <v>64</v>
      </c>
      <c r="BE114" s="96">
        <f>IF(N114="základní",J114,0)</f>
        <v>0</v>
      </c>
      <c r="BF114" s="96">
        <f>IF(N114="snížená",J114,0)</f>
        <v>0</v>
      </c>
      <c r="BG114" s="96">
        <f>IF(N114="zákl. přenesená",J114,0)</f>
        <v>0</v>
      </c>
      <c r="BH114" s="96">
        <f>IF(N114="sníž. přenesená",J114,0)</f>
        <v>0</v>
      </c>
      <c r="BI114" s="96">
        <f>IF(N114="nulová",J114,0)</f>
        <v>0</v>
      </c>
      <c r="BJ114" s="2" t="s">
        <v>62</v>
      </c>
      <c r="BK114" s="96">
        <f>ROUND(I114*H114,2)</f>
        <v>0</v>
      </c>
      <c r="BL114" s="2" t="s">
        <v>71</v>
      </c>
      <c r="BM114" s="95" t="s">
        <v>127</v>
      </c>
    </row>
    <row r="115" spans="2:65" s="12" customFormat="1" ht="19.2" x14ac:dyDescent="0.2">
      <c r="B115" s="11"/>
      <c r="D115" s="97" t="s">
        <v>76</v>
      </c>
      <c r="F115" s="98" t="s">
        <v>77</v>
      </c>
      <c r="I115" s="99"/>
      <c r="L115" s="11"/>
      <c r="M115" s="102"/>
      <c r="N115" s="103"/>
      <c r="O115" s="103"/>
      <c r="P115" s="103"/>
      <c r="Q115" s="103"/>
      <c r="R115" s="103"/>
      <c r="S115" s="103"/>
      <c r="T115" s="104"/>
      <c r="AT115" s="2" t="s">
        <v>76</v>
      </c>
      <c r="AU115" s="2" t="s">
        <v>1</v>
      </c>
    </row>
    <row r="116" spans="2:65" s="12" customFormat="1" ht="6.9" customHeight="1" x14ac:dyDescent="0.2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11"/>
    </row>
  </sheetData>
  <sheetProtection algorithmName="SHA-512" hashValue="0i2eMTZLUN3AT9XUKJUOO3a5753cZdUTGHPmXLENfkXc0mPhAtw8Ca75+JCh8BBn1diPCXrxRUrFK0MaYKoSfA==" saltValue="YNvljPnWB4773CuumuVf20zwbFUW/YD75VscvQldF5egH5WZwoNddsLos3OP1kCEOqeNAsv6IokkoaxKRfqsYQ==" spinCount="100000" sheet="1" objects="1" scenarios="1" formatColumns="0" formatRows="0" autoFilter="0"/>
  <autoFilter ref="C86:K115" xr:uid="{00000000-0009-0000-0000-000005000000}"/>
  <mergeCells count="12">
    <mergeCell ref="E50:H50"/>
    <mergeCell ref="E52:H52"/>
    <mergeCell ref="E54:H54"/>
    <mergeCell ref="E75:H75"/>
    <mergeCell ref="E77:H77"/>
    <mergeCell ref="E79:H79"/>
    <mergeCell ref="L2:V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94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 - Mobiliář</vt:lpstr>
      <vt:lpstr>'F - Mobiliář'!Názvy_tisku</vt:lpstr>
      <vt:lpstr>'F - Mobiliář'!Oblast_tisku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Klodova</dc:creator>
  <cp:lastModifiedBy>Renata Klodova</cp:lastModifiedBy>
  <dcterms:created xsi:type="dcterms:W3CDTF">2025-06-17T09:27:18Z</dcterms:created>
  <dcterms:modified xsi:type="dcterms:W3CDTF">2025-06-17T09:28:06Z</dcterms:modified>
</cp:coreProperties>
</file>